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i.pathirana\Desktop\Latex_Test\HKW\24M-report-Final\MetaDataSheets-final\"/>
    </mc:Choice>
  </mc:AlternateContent>
  <xr:revisionPtr revIDLastSave="0" documentId="13_ncr:1_{C02F15F6-E54B-4E10-89E8-64A62CE22B8D}" xr6:coauthVersionLast="46" xr6:coauthVersionMax="46" xr10:uidLastSave="{00000000-0000-0000-0000-000000000000}"/>
  <bookViews>
    <workbookView xWindow="0" yWindow="210" windowWidth="27090" windowHeight="15120" activeTab="5" xr2:uid="{70C40604-3790-4540-80BB-73AD2B346F73}"/>
  </bookViews>
  <sheets>
    <sheet name="Cover" sheetId="6" r:id="rId1"/>
    <sheet name="Map" sheetId="7" r:id="rId2"/>
    <sheet name="Deployments" sheetId="1" r:id="rId3"/>
    <sheet name="WS187" sheetId="2" r:id="rId4"/>
    <sheet name="WS188" sheetId="3" r:id="rId5"/>
    <sheet name="WS170" sheetId="4" r:id="rId6"/>
  </sheets>
  <definedNames>
    <definedName name="Deployments">Deployments!$C$4:$L$26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7" i="4" l="1"/>
  <c r="C100" i="4" s="1"/>
  <c r="C173" i="3"/>
  <c r="C176" i="3" s="1"/>
  <c r="C135" i="3"/>
  <c r="C138" i="3" s="1"/>
  <c r="C133" i="2"/>
  <c r="C136" i="2" s="1"/>
  <c r="C99" i="2"/>
  <c r="C104" i="2" s="1"/>
  <c r="C101" i="4" l="1"/>
  <c r="C102" i="4"/>
  <c r="C103" i="4"/>
  <c r="C98" i="4"/>
  <c r="C99" i="4"/>
  <c r="C177" i="3"/>
  <c r="C178" i="3"/>
  <c r="C179" i="3"/>
  <c r="C174" i="3"/>
  <c r="C175" i="3"/>
  <c r="C139" i="3"/>
  <c r="C140" i="3"/>
  <c r="C141" i="3"/>
  <c r="C136" i="3"/>
  <c r="C137" i="3"/>
  <c r="C134" i="2"/>
  <c r="C135" i="2"/>
  <c r="C137" i="2"/>
  <c r="C138" i="2"/>
  <c r="C139" i="2"/>
  <c r="C103" i="2"/>
  <c r="C105" i="2"/>
  <c r="C100" i="2"/>
  <c r="C101" i="2"/>
  <c r="C102" i="2"/>
  <c r="G22" i="1"/>
  <c r="F22" i="1"/>
  <c r="G21" i="1"/>
  <c r="F21" i="1"/>
  <c r="G16" i="1"/>
  <c r="F16" i="1"/>
  <c r="G9" i="1"/>
  <c r="F9" i="1"/>
  <c r="C98" i="3" l="1"/>
  <c r="C104" i="3" s="1"/>
  <c r="C102" i="3" l="1"/>
  <c r="C101" i="3"/>
  <c r="C99" i="3"/>
  <c r="C103" i="3"/>
  <c r="C100" i="3"/>
  <c r="C66" i="4"/>
  <c r="C72" i="4" s="1"/>
  <c r="C34" i="4"/>
  <c r="C35" i="4" s="1"/>
  <c r="C68" i="3"/>
  <c r="C74" i="3" s="1"/>
  <c r="C35" i="3"/>
  <c r="C69" i="2"/>
  <c r="C70" i="2" s="1"/>
  <c r="C34" i="2"/>
  <c r="C39" i="2" s="1"/>
  <c r="G14" i="1"/>
  <c r="F14" i="1"/>
  <c r="G13" i="1"/>
  <c r="F13" i="1"/>
  <c r="G7" i="1"/>
  <c r="F7" i="1"/>
  <c r="G6" i="1"/>
  <c r="F6" i="1"/>
  <c r="C39" i="4" l="1"/>
  <c r="C40" i="4"/>
  <c r="C38" i="3"/>
  <c r="C40" i="3"/>
  <c r="C39" i="3"/>
  <c r="C41" i="3"/>
  <c r="C36" i="4"/>
  <c r="C40" i="2"/>
  <c r="C37" i="4"/>
  <c r="C38" i="4"/>
  <c r="C71" i="2"/>
  <c r="C72" i="2"/>
  <c r="C69" i="3"/>
  <c r="C74" i="2"/>
  <c r="C67" i="4"/>
  <c r="C75" i="2"/>
  <c r="C68" i="4"/>
  <c r="C73" i="2"/>
  <c r="C70" i="3"/>
  <c r="C71" i="3"/>
  <c r="C35" i="2"/>
  <c r="C71" i="4"/>
  <c r="C72" i="3"/>
  <c r="C36" i="2"/>
  <c r="C73" i="3"/>
  <c r="C69" i="4"/>
  <c r="C37" i="2"/>
  <c r="C36" i="3"/>
  <c r="C70" i="4"/>
  <c r="C38" i="2"/>
  <c r="C37" i="3"/>
</calcChain>
</file>

<file path=xl/sharedStrings.xml><?xml version="1.0" encoding="utf-8"?>
<sst xmlns="http://schemas.openxmlformats.org/spreadsheetml/2006/main" count="653" uniqueCount="205">
  <si>
    <t>Overview of buoy deployments for HKW</t>
  </si>
  <si>
    <t>Buoy Id</t>
  </si>
  <si>
    <t>Id</t>
  </si>
  <si>
    <t>Location</t>
  </si>
  <si>
    <t>longitude</t>
  </si>
  <si>
    <t>latitude</t>
  </si>
  <si>
    <t>easting</t>
  </si>
  <si>
    <t>northing</t>
  </si>
  <si>
    <t>~depth (MSL)</t>
  </si>
  <si>
    <t>Deployment date</t>
  </si>
  <si>
    <t>Recovery date</t>
  </si>
  <si>
    <t>WS187</t>
  </si>
  <si>
    <t>D01</t>
  </si>
  <si>
    <t>HKWA</t>
  </si>
  <si>
    <t>D03</t>
  </si>
  <si>
    <t>WS188</t>
  </si>
  <si>
    <t>D02</t>
  </si>
  <si>
    <t>HKWB</t>
  </si>
  <si>
    <t>D04</t>
  </si>
  <si>
    <t>WS170</t>
  </si>
  <si>
    <t>D05</t>
  </si>
  <si>
    <t>HKWC</t>
  </si>
  <si>
    <t>Item</t>
  </si>
  <si>
    <t>Value</t>
  </si>
  <si>
    <t>1. Background</t>
  </si>
  <si>
    <t>Buoy ID</t>
  </si>
  <si>
    <t>Serial Number</t>
  </si>
  <si>
    <t>2. Description</t>
  </si>
  <si>
    <t>Description</t>
  </si>
  <si>
    <t>Primary buoy for HKWA location,  validation certified by DNVGL</t>
  </si>
  <si>
    <t>3. Documentation</t>
  </si>
  <si>
    <t>Wavesense</t>
  </si>
  <si>
    <t>Aquadopp</t>
  </si>
  <si>
    <t>4. Deployments</t>
  </si>
  <si>
    <t>Deployment #1</t>
  </si>
  <si>
    <t>Deployment #2</t>
  </si>
  <si>
    <t>Deployments</t>
  </si>
  <si>
    <t>1. General</t>
  </si>
  <si>
    <t>Deployment ID</t>
  </si>
  <si>
    <t>Location name</t>
  </si>
  <si>
    <t>Longitude</t>
  </si>
  <si>
    <t>Latitude</t>
  </si>
  <si>
    <t>Depth</t>
  </si>
  <si>
    <t>2. Sensors</t>
  </si>
  <si>
    <t>Zephir</t>
  </si>
  <si>
    <t>3. History</t>
  </si>
  <si>
    <t>4. Issues / failures</t>
  </si>
  <si>
    <t>Version</t>
  </si>
  <si>
    <t>Date</t>
  </si>
  <si>
    <t>Author</t>
  </si>
  <si>
    <t>Revision history Notes</t>
  </si>
  <si>
    <t>Map of buoy deployments for HKW</t>
  </si>
  <si>
    <t>Overview</t>
  </si>
  <si>
    <t>Detail</t>
  </si>
  <si>
    <t>Metocean campaign 2019-2021</t>
  </si>
  <si>
    <t>Meta Data on the various Buoy deployments</t>
  </si>
  <si>
    <t>R1_01</t>
  </si>
  <si>
    <t>LiDAR</t>
  </si>
  <si>
    <t>Wave sensor</t>
  </si>
  <si>
    <t>Wavesense 370</t>
  </si>
  <si>
    <t>Current profiler</t>
  </si>
  <si>
    <t>Air Pressure sensor</t>
  </si>
  <si>
    <t>Vaisala PTB N5230736</t>
  </si>
  <si>
    <t>Air temperature and humidity sensor</t>
  </si>
  <si>
    <t>Vaisala HMP P1730335</t>
  </si>
  <si>
    <t>Gill Windsonic 18320062</t>
  </si>
  <si>
    <t>Wind sensor (in mast)</t>
  </si>
  <si>
    <t>Nortek Aquadopp AQP 9363/AQD 14604</t>
  </si>
  <si>
    <t>Water pressure sensor</t>
  </si>
  <si>
    <t>Thelma 924</t>
  </si>
  <si>
    <t>Wavesense 369</t>
  </si>
  <si>
    <t>Nortek Aquadopp AQP 9362/AQD 14599</t>
  </si>
  <si>
    <t>Vaisala PTB N5230739</t>
  </si>
  <si>
    <t>Vaisala HMP P1730334</t>
  </si>
  <si>
    <t>Gill Windsonic 18320035</t>
  </si>
  <si>
    <t>Thelma 925</t>
  </si>
  <si>
    <t>Wavesense 336</t>
  </si>
  <si>
    <t>Vaisala PTB M5220804</t>
  </si>
  <si>
    <t>Vaisala HMP P4050602 2018</t>
  </si>
  <si>
    <t>Gill Windsonic 18320033</t>
  </si>
  <si>
    <t>Water level sensor added 19 Sept 2019</t>
  </si>
  <si>
    <t>ZX818M, Firmware 2.2020</t>
  </si>
  <si>
    <t>ZX802M, Firmware 2.2020</t>
  </si>
  <si>
    <t>ZP585M, Firmware 2.2020</t>
  </si>
  <si>
    <t>D06</t>
  </si>
  <si>
    <t>Deployment #3</t>
  </si>
  <si>
    <t>Buoy drifted on the 7th of February 2020. Reason: the buoy understructure fell off</t>
  </si>
  <si>
    <t>Spare buoy for HKW project, in-situ verified against WS188,  validation certified by DNVGL in August 2019</t>
  </si>
  <si>
    <t>LiDAR unit</t>
  </si>
  <si>
    <t>DGPS system</t>
  </si>
  <si>
    <t>Wind data resolution</t>
  </si>
  <si>
    <t>The cables and antennas of the DGPS system were replaced</t>
  </si>
  <si>
    <t>Low power</t>
  </si>
  <si>
    <t>Mast with wind sensor</t>
  </si>
  <si>
    <t>LiDAR unit developed internal error (laser fault) and stopped working on 30th October 2019 resulting in missing wind data in November.</t>
  </si>
  <si>
    <t>Iridium antenna replaced.</t>
  </si>
  <si>
    <t>LiDAR unit repaird at ZephIR UK (laser replaced).</t>
  </si>
  <si>
    <t>LiDAR unit repaird at ZephIR UK (power regulator replaced).</t>
  </si>
  <si>
    <t>Config updated (higher wind speed resolution) through Wi-Fi on 19th September 2019 at 06:20 while the buoy was at sea.</t>
  </si>
  <si>
    <t>Data resolution</t>
  </si>
  <si>
    <t>Vaisala humidity &amp; temperature</t>
  </si>
  <si>
    <t>Vaisala air pressure</t>
  </si>
  <si>
    <t>Gill Windsonic</t>
  </si>
  <si>
    <t>Design Version</t>
  </si>
  <si>
    <t>Power issues starting in August 2019 leading to decreased LiDAR wind data return  towards the end of the deployment.</t>
  </si>
  <si>
    <t>Nortek Aquadopp AQP 6692/AQD 13700</t>
  </si>
  <si>
    <t>Thelma 75</t>
  </si>
  <si>
    <t>SW Wind Lidar buoy</t>
  </si>
  <si>
    <t>IP</t>
  </si>
  <si>
    <t>Gill_Windsonic_18320062.pdf</t>
  </si>
  <si>
    <t>Vaisala_PTB330_N5230736.pdf</t>
  </si>
  <si>
    <t>Vaisala_HMP155_P1730335.pdf</t>
  </si>
  <si>
    <t>Nortek_AQP9363.pdf</t>
  </si>
  <si>
    <t>Wavesense test and calibration certificate 370.pdf
Wavesense 3 wave data acquisition principles.pdf</t>
  </si>
  <si>
    <t>ZX818 DNV GL Verification report.pdf, 10108274-R-0016, Rev. A, 2018-10-30
Pershore, UK between 2018-09-28 and 2018-10-16</t>
  </si>
  <si>
    <t>Nortek_AQP9362.pdf</t>
  </si>
  <si>
    <t>Vaisala_HMP155_P1730334.pdf</t>
  </si>
  <si>
    <t>Vaisala_PTB330_N5230739.pdf</t>
  </si>
  <si>
    <t>Gill_Windsonic_18320035.pdf</t>
  </si>
  <si>
    <t>Wavesense test and calibration certificate 369.pdf
Wavesense 3 wave data acquisition principles.pdf</t>
  </si>
  <si>
    <t>ZX802 DNV GL Verification report.pdf, 10108274-R-0015, Rev. A, 2018-10-30
Pershore, UK between 2018-07-26 and 2018-08-21</t>
  </si>
  <si>
    <t>Primary buoy for HKWB location,  validation certified by DNVG</t>
  </si>
  <si>
    <t>gillM_18320033.pdf</t>
  </si>
  <si>
    <t>vaisalaPTB330_M5220804.pdf</t>
  </si>
  <si>
    <t>vaisalaHMP155_P4050602.pdf</t>
  </si>
  <si>
    <t>nortekAQP6692.pdf</t>
  </si>
  <si>
    <t>wavesense_336.pdf
Wavesense 3 wave data acquisition principles.pdf</t>
  </si>
  <si>
    <t>21st Sept 2019; recovered for service/refueling</t>
  </si>
  <si>
    <t>New buoy. 1st deployment 5th Feb 2019</t>
  </si>
  <si>
    <t>New buoy. 1st deployment 10th Feb 2019</t>
  </si>
  <si>
    <t>Recovered for service/refueling 19th Sept 2019</t>
  </si>
  <si>
    <t>24th Nov 2019 buoy recovered for service. Lidar had failed.</t>
  </si>
  <si>
    <t xml:space="preserve">This spare buoy was recovered and replaced by one of the original buoys on the 24th Nov 2019 </t>
  </si>
  <si>
    <t>Aug-Sept 2019. Biofouling leading to decreased current data availability towards the end of the deployment.</t>
  </si>
  <si>
    <t xml:space="preserve">Feb-Sept 2019. Wind speed was post-processed using uniform higher resolution than transmitted during deployment. </t>
  </si>
  <si>
    <t>Feb 2019. Antenna malfunction. LiDAR wind direction was post-processed using compass as heading.</t>
  </si>
  <si>
    <t xml:space="preserve">Feb-Sept 2019. Power regulator failure leading to no power to met station and frequent LiDAR unit reboots during deployment. </t>
  </si>
  <si>
    <t>24 Nov 2019: WS187 was redeployed with fully functional LiDAR and DGPS system.</t>
  </si>
  <si>
    <t xml:space="preserve">Feb-Sept 2029. Wind speed was post-processed using uniform higher resolution than transmitted during deployment. </t>
  </si>
  <si>
    <t>July-Sept 2019. Biofouling leading to decreased current data availability towards the end of the deployment, especially data from deeper layers.</t>
  </si>
  <si>
    <t>LiDAR unit stopped at end of December 2019 resulting in missing wind data from 1st January 2020. Lidar was assessed by Zephir after the buoy was brought to land, and concluded that there had been problems with the power supply to the Lidar. Buoy was examined and the power supply to the Lidar restored.</t>
  </si>
  <si>
    <t>Aug-Nov 2019. Biofouling leading to decreased current data availability towards the end of the deployment, especially from deeper layers.</t>
  </si>
  <si>
    <t>Both wind speed and direction were post-processed using uniform higher resolution than transmitted during deployment. Applies to period before 19 September.</t>
  </si>
  <si>
    <t>DNV GL report, 10129033-R-6-E_WS187_20191128.pdf, 10129033-R-6, Rev. E, 2019-11-28
Frøya, Norway, between 2019-01-04 to 2019-01-21</t>
  </si>
  <si>
    <t>DNV GL report, 10129033-R-7-D_WS188_20191128.pdf, 10129033-R-7, Rev. D, 2019-11-28
Frøya, Norway, 2019-01-03 to 2019-01-20</t>
  </si>
  <si>
    <t>DNV GL report, 10166838-R-1-A_WS170vsWS187_WS170vsWS188_20190829.pdf, 
10166838-R-1, Rev. A, 2019-08-29. In situ HKW site 2019-06-16 to 2019-08-11</t>
  </si>
  <si>
    <t>DNV GL report, ZP585_Performance_verification_10108274-R-0026-A.pdf, 10108274-R-0026, Rev. A,   2019-02-20, Pershore, UK between 2019-01-06 and 2019-02-06</t>
  </si>
  <si>
    <t>D08</t>
  </si>
  <si>
    <t>HKWA-2</t>
  </si>
  <si>
    <t>09 may 2020</t>
  </si>
  <si>
    <t>D11</t>
  </si>
  <si>
    <t>D07</t>
  </si>
  <si>
    <t>D10</t>
  </si>
  <si>
    <t>D09</t>
  </si>
  <si>
    <t>D12</t>
  </si>
  <si>
    <t>Deployment #4</t>
  </si>
  <si>
    <t>Deployment #5</t>
  </si>
  <si>
    <t>Service after 1st deployment</t>
  </si>
  <si>
    <t>21 Sept 2019; recovered for service/refueling</t>
  </si>
  <si>
    <t>24 April 2020; recovered for service/refueling</t>
  </si>
  <si>
    <t>24 Nov 2019: redeployed with fully functional LiDAR and DGPS system.</t>
  </si>
  <si>
    <t>09 May 2020: redeployed with fully functional LiDAR and DGPS system.</t>
  </si>
  <si>
    <t>Service after 1st and 2nd deployment</t>
  </si>
  <si>
    <t>Aug-Sept 2020. Biofouling leading to decreased current data availability in the summer months.</t>
  </si>
  <si>
    <t>LiDAR wind data</t>
  </si>
  <si>
    <t>LiDAR wind speed and direction was post-processed using DGPS heading and LiDAR zph files.</t>
  </si>
  <si>
    <t>Water level</t>
  </si>
  <si>
    <t xml:space="preserve">The water level sensor connected to the mooring at HKWA-2 got wrapped around the mooring and led to suspicious measurements. </t>
  </si>
  <si>
    <t>06 Nov 2020; recovered for service/refueling</t>
  </si>
  <si>
    <t>14 Nov 2020; redeployed with fully functional LiDAR and DGPS system.</t>
  </si>
  <si>
    <t xml:space="preserve">23 Nov 2020; drifted out of position </t>
  </si>
  <si>
    <r>
      <t>Misalignment of mast leading to approx. 9</t>
    </r>
    <r>
      <rPr>
        <sz val="11"/>
        <rFont val="Calibri"/>
        <family val="2"/>
      </rPr>
      <t>°</t>
    </r>
    <r>
      <rPr>
        <sz val="11"/>
        <rFont val="Calibri"/>
        <family val="2"/>
        <scheme val="minor"/>
      </rPr>
      <t xml:space="preserve"> offset in 4m wind direction. No effect on LiDAR wind directions. </t>
    </r>
  </si>
  <si>
    <t>21 Septh 2019 Redeployed re-fueled and fully functional.</t>
  </si>
  <si>
    <t>19 Sept 2019 Recovered for service/refueling 19th Sept 2019</t>
  </si>
  <si>
    <t>07 Feb 2020 drifted out of position</t>
  </si>
  <si>
    <t>18 Dec 2019 redeployed with fully functional LiDAR unit (new laser).</t>
  </si>
  <si>
    <t>24 Apr 2020 Redeployed re-fueled and fully functional. Hung in reboot cycle not measuring data</t>
  </si>
  <si>
    <t xml:space="preserve">9 May  2020 rebooted </t>
  </si>
  <si>
    <t xml:space="preserve">19 Sept 2019 Recovered for service/refueling </t>
  </si>
  <si>
    <t xml:space="preserve">15 Sept  2020 Recovered for service/refueling </t>
  </si>
  <si>
    <t>06 Nov 2020 Redeployed re-fueled and fully functional.</t>
  </si>
  <si>
    <t>11 Feb 2021 End of campaign</t>
  </si>
  <si>
    <t xml:space="preserve">Water level </t>
  </si>
  <si>
    <t xml:space="preserve">The water level sensor connected to the mooring at HKWA-2 got wrapped around the mooring and stopped recording data on 18 Nov 2020 leading to loss of water level and bottom temperature data until the end of the campaign. </t>
  </si>
  <si>
    <t>24th Nov 2019  spare buoy recovered and replaced by one of the original buoys</t>
  </si>
  <si>
    <t>15 Sept 2020 redeployed fully functional</t>
  </si>
  <si>
    <t>14 Nov 2020 recovered for maintenance/service</t>
  </si>
  <si>
    <t xml:space="preserve">LiDAR unit developed internal laser failure (faulty internal power cable) resulting in missing wind data from 23rd November 2019. </t>
  </si>
  <si>
    <t xml:space="preserve">LiDAR unit repaired after recovery. </t>
  </si>
  <si>
    <t>Wave data</t>
  </si>
  <si>
    <t>26 Sept 2020 redeployed fully functional</t>
  </si>
  <si>
    <t>11 Feb 2021 end of campaign</t>
  </si>
  <si>
    <t>R2_01</t>
  </si>
  <si>
    <t>Revised draft</t>
  </si>
  <si>
    <t>First draft</t>
  </si>
  <si>
    <t xml:space="preserve">An auxiliary filter on the raw heave, pitch, and roll data was active during the deployment. Reversed in post processing. </t>
  </si>
  <si>
    <t xml:space="preserve">   Deployed as spare buoy in TNW campaign
  (https://offshorewind.rvo.nl/TNW_WindAndWater)
  suffered damage to main mast.</t>
  </si>
  <si>
    <t>LiDAR wind speed and direction was post-processed using compass heading and LiDAR zph files.</t>
  </si>
  <si>
    <r>
      <t>Misalignment of mast leading to approx. 8</t>
    </r>
    <r>
      <rPr>
        <sz val="11"/>
        <rFont val="Calibri"/>
        <family val="2"/>
      </rPr>
      <t>°</t>
    </r>
    <r>
      <rPr>
        <sz val="11"/>
        <rFont val="Calibri"/>
        <family val="2"/>
        <scheme val="minor"/>
      </rPr>
      <t xml:space="preserve"> offset in 4m wind direction. No effect on LiDAR wind directions. </t>
    </r>
  </si>
  <si>
    <t>R3_01</t>
  </si>
  <si>
    <t>RVO - Hollandse Kust West</t>
  </si>
  <si>
    <t>Raw and derived wave parameters</t>
  </si>
  <si>
    <t>Wave processing onboard changed to 2hz input from 1hz.</t>
  </si>
  <si>
    <t>F</t>
  </si>
  <si>
    <t>Final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</si>
</sst>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dd\ mmm\ yyyy"/>
  </numFmts>
  <fonts count="10" x14ac:knownFonts="1">
    <font>
      <sz val="11"/>
      <color theme="1"/>
      <name val="Calibri"/>
      <family val="2"/>
      <scheme val="minor"/>
    </font>
    <font>
      <b/>
      <sz val="11"/>
      <color theme="1"/>
      <name val="Calibri"/>
      <family val="2"/>
      <scheme val="minor"/>
    </font>
    <font>
      <b/>
      <sz val="18"/>
      <color rgb="FF002060"/>
      <name val="Verdana"/>
      <family val="2"/>
    </font>
    <font>
      <b/>
      <sz val="8"/>
      <color rgb="FFFFFFFF"/>
      <name val="Verdana"/>
      <family val="2"/>
    </font>
    <font>
      <b/>
      <sz val="13.5"/>
      <color rgb="FFFFFFFF"/>
      <name val="Verdana"/>
      <family val="2"/>
    </font>
    <font>
      <b/>
      <sz val="16"/>
      <color theme="1"/>
      <name val="Calibri"/>
      <family val="2"/>
      <scheme val="minor"/>
    </font>
    <font>
      <sz val="11"/>
      <color rgb="FFFF0000"/>
      <name val="Calibri"/>
      <family val="2"/>
      <scheme val="minor"/>
    </font>
    <font>
      <b/>
      <sz val="11"/>
      <name val="Calibri"/>
      <family val="2"/>
      <scheme val="minor"/>
    </font>
    <font>
      <sz val="11"/>
      <name val="Calibri"/>
      <family val="2"/>
      <scheme val="minor"/>
    </font>
    <font>
      <sz val="11"/>
      <name val="Calibri"/>
      <family val="2"/>
    </font>
  </fonts>
  <fills count="6">
    <fill>
      <patternFill patternType="none"/>
    </fill>
    <fill>
      <patternFill patternType="gray125"/>
    </fill>
    <fill>
      <patternFill patternType="solid">
        <fgColor theme="4" tint="0.79998168889431442"/>
        <bgColor indexed="64"/>
      </patternFill>
    </fill>
    <fill>
      <patternFill patternType="solid">
        <fgColor rgb="FF2E74B5"/>
        <bgColor indexed="64"/>
      </patternFill>
    </fill>
    <fill>
      <patternFill patternType="solid">
        <fgColor theme="0" tint="-0.499984740745262"/>
        <bgColor indexed="64"/>
      </patternFill>
    </fill>
    <fill>
      <patternFill patternType="solid">
        <fgColor theme="0" tint="-0.14999847407452621"/>
        <bgColor indexed="64"/>
      </patternFill>
    </fill>
  </fills>
  <borders count="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69">
    <xf numFmtId="0" fontId="0" fillId="0" borderId="0" xfId="0"/>
    <xf numFmtId="0" fontId="2" fillId="2" borderId="1" xfId="0" applyFont="1" applyFill="1" applyBorder="1" applyAlignment="1">
      <alignment horizontal="left" vertical="center"/>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3" fillId="3" borderId="4" xfId="0" applyFont="1" applyFill="1" applyBorder="1" applyAlignment="1">
      <alignment horizontal="center" vertical="center" wrapText="1"/>
    </xf>
    <xf numFmtId="0" fontId="0" fillId="4" borderId="4" xfId="0" applyFill="1" applyBorder="1" applyAlignment="1">
      <alignment horizontal="center" vertical="top" wrapText="1"/>
    </xf>
    <xf numFmtId="164" fontId="0" fillId="4" borderId="4" xfId="0" applyNumberFormat="1" applyFill="1" applyBorder="1" applyAlignment="1">
      <alignment horizontal="center" vertical="top" wrapText="1"/>
    </xf>
    <xf numFmtId="165" fontId="0" fillId="4" borderId="4" xfId="0" applyNumberFormat="1" applyFill="1" applyBorder="1" applyAlignment="1">
      <alignment horizontal="center" vertical="top" wrapText="1"/>
    </xf>
    <xf numFmtId="0" fontId="0" fillId="0" borderId="5" xfId="0" applyBorder="1" applyAlignment="1">
      <alignment horizontal="center" vertical="top" wrapText="1"/>
    </xf>
    <xf numFmtId="0" fontId="0" fillId="0" borderId="4" xfId="0" applyBorder="1" applyAlignment="1">
      <alignment horizontal="center" vertical="top" wrapText="1"/>
    </xf>
    <xf numFmtId="164" fontId="0" fillId="0" borderId="4" xfId="0" applyNumberFormat="1" applyBorder="1" applyAlignment="1">
      <alignment horizontal="center" vertical="top" wrapText="1"/>
    </xf>
    <xf numFmtId="165" fontId="0" fillId="0" borderId="4" xfId="0" applyNumberFormat="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165" fontId="0" fillId="0" borderId="4" xfId="0" quotePrefix="1" applyNumberFormat="1" applyBorder="1" applyAlignment="1">
      <alignment horizontal="center" vertical="top" wrapText="1"/>
    </xf>
    <xf numFmtId="0" fontId="4" fillId="3" borderId="4" xfId="0" applyFont="1" applyFill="1" applyBorder="1" applyAlignment="1">
      <alignment horizontal="left" vertical="center" wrapText="1" indent="1"/>
    </xf>
    <xf numFmtId="0" fontId="5" fillId="4" borderId="4" xfId="0" applyFont="1" applyFill="1" applyBorder="1" applyAlignment="1">
      <alignment horizontal="left" vertical="top" wrapText="1" indent="1"/>
    </xf>
    <xf numFmtId="0" fontId="1" fillId="0" borderId="4" xfId="0" applyFont="1" applyBorder="1" applyAlignment="1">
      <alignment horizontal="left" indent="1"/>
    </xf>
    <xf numFmtId="0" fontId="0" fillId="0" borderId="4" xfId="0" applyBorder="1" applyAlignment="1">
      <alignment horizontal="left" indent="1"/>
    </xf>
    <xf numFmtId="0" fontId="0" fillId="0" borderId="4" xfId="0" quotePrefix="1" applyBorder="1" applyAlignment="1">
      <alignment horizontal="left" indent="1"/>
    </xf>
    <xf numFmtId="164" fontId="0" fillId="5" borderId="4" xfId="0" applyNumberFormat="1" applyFill="1" applyBorder="1" applyAlignment="1">
      <alignment horizontal="left" indent="1"/>
    </xf>
    <xf numFmtId="165" fontId="0" fillId="5" borderId="4" xfId="0" applyNumberFormat="1" applyFill="1" applyBorder="1" applyAlignment="1">
      <alignment horizontal="left" indent="1"/>
    </xf>
    <xf numFmtId="0" fontId="0" fillId="0" borderId="6" xfId="0" applyBorder="1" applyAlignment="1">
      <alignment horizontal="left" indent="1"/>
    </xf>
    <xf numFmtId="0" fontId="0" fillId="0" borderId="3" xfId="0" applyBorder="1" applyAlignment="1">
      <alignment horizontal="left" indent="1"/>
    </xf>
    <xf numFmtId="0" fontId="1" fillId="0" borderId="5" xfId="0" applyFont="1" applyBorder="1" applyAlignment="1">
      <alignment horizontal="left" indent="1"/>
    </xf>
    <xf numFmtId="0" fontId="0" fillId="0" borderId="7" xfId="0" applyBorder="1" applyAlignment="1">
      <alignment horizontal="left" indent="1"/>
    </xf>
    <xf numFmtId="0" fontId="0" fillId="0" borderId="3" xfId="0" quotePrefix="1" applyBorder="1" applyAlignment="1">
      <alignment horizontal="left" indent="1"/>
    </xf>
    <xf numFmtId="0" fontId="0" fillId="0" borderId="4" xfId="0" applyBorder="1" applyAlignment="1">
      <alignment horizontal="left" vertical="top" wrapText="1" indent="1"/>
    </xf>
    <xf numFmtId="0" fontId="1" fillId="2" borderId="4" xfId="0" applyFont="1" applyFill="1" applyBorder="1" applyAlignment="1">
      <alignment horizontal="left"/>
    </xf>
    <xf numFmtId="0" fontId="0" fillId="0" borderId="0" xfId="0" applyAlignment="1">
      <alignment horizontal="left"/>
    </xf>
    <xf numFmtId="0" fontId="0" fillId="0" borderId="4" xfId="0" applyBorder="1" applyAlignment="1">
      <alignment horizontal="left"/>
    </xf>
    <xf numFmtId="14" fontId="0" fillId="0" borderId="4" xfId="0" applyNumberFormat="1" applyBorder="1" applyAlignment="1">
      <alignment horizontal="left"/>
    </xf>
    <xf numFmtId="0" fontId="1" fillId="0" borderId="0" xfId="0" applyFont="1"/>
    <xf numFmtId="0" fontId="1" fillId="0" borderId="6" xfId="0" applyFont="1" applyBorder="1" applyAlignment="1">
      <alignment horizontal="left" indent="1"/>
    </xf>
    <xf numFmtId="0" fontId="0" fillId="0" borderId="4" xfId="0" applyBorder="1" applyAlignment="1">
      <alignment horizontal="left" wrapText="1" indent="1"/>
    </xf>
    <xf numFmtId="0" fontId="6" fillId="0" borderId="6" xfId="0" applyFont="1" applyFill="1" applyBorder="1" applyAlignment="1">
      <alignment horizontal="left" indent="1"/>
    </xf>
    <xf numFmtId="0" fontId="6" fillId="0" borderId="3" xfId="0" applyFont="1" applyFill="1" applyBorder="1" applyAlignment="1">
      <alignment horizontal="left" indent="1"/>
    </xf>
    <xf numFmtId="0" fontId="6" fillId="0" borderId="3" xfId="0" quotePrefix="1" applyFont="1" applyBorder="1" applyAlignment="1">
      <alignment horizontal="left" wrapText="1" indent="1"/>
    </xf>
    <xf numFmtId="0" fontId="6" fillId="0" borderId="7" xfId="0" applyFont="1" applyBorder="1" applyAlignment="1">
      <alignment horizontal="left" vertical="top" indent="1"/>
    </xf>
    <xf numFmtId="0" fontId="7" fillId="0" borderId="4" xfId="0" applyFont="1" applyBorder="1" applyAlignment="1">
      <alignment horizontal="left" indent="1"/>
    </xf>
    <xf numFmtId="0" fontId="8" fillId="0" borderId="4" xfId="0" applyFont="1" applyBorder="1" applyAlignment="1">
      <alignment horizontal="left" indent="1"/>
    </xf>
    <xf numFmtId="0" fontId="8" fillId="0" borderId="4" xfId="0" quotePrefix="1" applyFont="1" applyFill="1" applyBorder="1" applyAlignment="1">
      <alignment horizontal="left" indent="1"/>
    </xf>
    <xf numFmtId="0" fontId="8" fillId="0" borderId="4" xfId="0" quotePrefix="1" applyFont="1" applyFill="1" applyBorder="1" applyAlignment="1">
      <alignment horizontal="left" wrapText="1" indent="1"/>
    </xf>
    <xf numFmtId="0" fontId="8" fillId="0" borderId="4" xfId="0" quotePrefix="1" applyFont="1" applyBorder="1" applyAlignment="1">
      <alignment horizontal="left" indent="1"/>
    </xf>
    <xf numFmtId="0" fontId="8" fillId="0" borderId="4" xfId="0" quotePrefix="1" applyFont="1" applyBorder="1" applyAlignment="1">
      <alignment horizontal="left" wrapText="1" indent="1"/>
    </xf>
    <xf numFmtId="0" fontId="8" fillId="0" borderId="4" xfId="0" applyFont="1" applyBorder="1" applyAlignment="1">
      <alignment horizontal="left" vertical="top" wrapText="1" indent="1"/>
    </xf>
    <xf numFmtId="0" fontId="8" fillId="0" borderId="3" xfId="0" quotePrefix="1" applyFont="1" applyBorder="1" applyAlignment="1">
      <alignment horizontal="left" wrapText="1" indent="1"/>
    </xf>
    <xf numFmtId="0" fontId="8" fillId="0" borderId="4" xfId="0" applyFont="1" applyBorder="1" applyAlignment="1">
      <alignment horizontal="left" vertical="top" indent="1"/>
    </xf>
    <xf numFmtId="0" fontId="8" fillId="0" borderId="7" xfId="0" applyFont="1" applyBorder="1" applyAlignment="1">
      <alignment horizontal="left" vertical="top" indent="1"/>
    </xf>
    <xf numFmtId="0" fontId="7" fillId="0" borderId="6" xfId="0" applyFont="1" applyBorder="1" applyAlignment="1">
      <alignment horizontal="left" indent="1"/>
    </xf>
    <xf numFmtId="0" fontId="8" fillId="0" borderId="3" xfId="0" quotePrefix="1" applyFont="1" applyBorder="1" applyAlignment="1">
      <alignment horizontal="left" indent="1"/>
    </xf>
    <xf numFmtId="0" fontId="8" fillId="0" borderId="3" xfId="0" applyFont="1" applyBorder="1" applyAlignment="1">
      <alignment horizontal="left" indent="1"/>
    </xf>
    <xf numFmtId="0" fontId="8" fillId="0" borderId="6" xfId="0" applyFont="1" applyBorder="1" applyAlignment="1">
      <alignment horizontal="left" indent="1"/>
    </xf>
    <xf numFmtId="0" fontId="8" fillId="0" borderId="6" xfId="0" applyFont="1" applyFill="1" applyBorder="1" applyAlignment="1">
      <alignment horizontal="left" indent="1"/>
    </xf>
    <xf numFmtId="0" fontId="7" fillId="0" borderId="5" xfId="0" applyFont="1" applyBorder="1" applyAlignment="1">
      <alignment horizontal="left" indent="1"/>
    </xf>
    <xf numFmtId="0" fontId="8" fillId="0" borderId="7" xfId="0" applyFont="1" applyBorder="1" applyAlignment="1">
      <alignment horizontal="left" indent="1"/>
    </xf>
    <xf numFmtId="0" fontId="0" fillId="0" borderId="0" xfId="0" applyFill="1"/>
    <xf numFmtId="0" fontId="6" fillId="0" borderId="0" xfId="0" applyFont="1" applyFill="1"/>
    <xf numFmtId="0" fontId="8" fillId="0" borderId="4" xfId="0" applyFont="1" applyBorder="1" applyAlignment="1">
      <alignment horizontal="left" wrapText="1" indent="1"/>
    </xf>
    <xf numFmtId="0" fontId="0" fillId="0" borderId="3" xfId="0" quotePrefix="1" applyBorder="1" applyAlignment="1">
      <alignment horizontal="left" wrapText="1" indent="1"/>
    </xf>
    <xf numFmtId="0" fontId="0" fillId="0" borderId="3" xfId="0" applyBorder="1" applyAlignment="1">
      <alignment horizontal="left" wrapText="1" indent="1"/>
    </xf>
    <xf numFmtId="0" fontId="5" fillId="4" borderId="7" xfId="0" applyFont="1" applyFill="1" applyBorder="1" applyAlignment="1">
      <alignment horizontal="left" vertical="top" wrapText="1" indent="1"/>
    </xf>
    <xf numFmtId="0" fontId="5" fillId="4" borderId="5" xfId="0" applyFont="1" applyFill="1" applyBorder="1" applyAlignment="1">
      <alignment horizontal="left" vertical="top" wrapText="1" indent="1"/>
    </xf>
    <xf numFmtId="0" fontId="8" fillId="0" borderId="3" xfId="0" quotePrefix="1" applyFont="1" applyBorder="1" applyAlignment="1">
      <alignment horizontal="left" vertical="top" wrapText="1" indent="1"/>
    </xf>
    <xf numFmtId="0" fontId="0" fillId="0" borderId="4" xfId="0" applyBorder="1" applyAlignment="1">
      <alignment wrapText="1"/>
    </xf>
    <xf numFmtId="0" fontId="2" fillId="2" borderId="1" xfId="0" applyFont="1" applyFill="1" applyBorder="1" applyAlignment="1">
      <alignment horizontal="left" vertical="center"/>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0" fillId="0" borderId="3" xfId="0" applyBorder="1" applyAlignment="1">
      <alignment horizontal="left" vertical="center"/>
    </xf>
  </cellXfs>
  <cellStyles count="1">
    <cellStyle name="Normal" xfId="0" builtinId="0"/>
  </cellStyles>
  <dxfs count="0"/>
  <tableStyles count="0" defaultTableStyle="TableStyleMedium2" defaultPivotStyle="PivotStyleLight16"/>
  <colors>
    <mruColors>
      <color rgb="FF4182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544286</xdr:colOff>
      <xdr:row>6</xdr:row>
      <xdr:rowOff>18142</xdr:rowOff>
    </xdr:from>
    <xdr:to>
      <xdr:col>10</xdr:col>
      <xdr:colOff>202449</xdr:colOff>
      <xdr:row>29</xdr:row>
      <xdr:rowOff>83286</xdr:rowOff>
    </xdr:to>
    <xdr:pic>
      <xdr:nvPicPr>
        <xdr:cNvPr id="2" name="Picture 1">
          <a:extLst>
            <a:ext uri="{FF2B5EF4-FFF2-40B4-BE49-F238E27FC236}">
              <a16:creationId xmlns:a16="http://schemas.microsoft.com/office/drawing/2014/main" id="{4D2F9E50-ECEB-499B-A67A-3C89CE9937E2}"/>
            </a:ext>
          </a:extLst>
        </xdr:cNvPr>
        <xdr:cNvPicPr>
          <a:picLocks noChangeAspect="1"/>
        </xdr:cNvPicPr>
      </xdr:nvPicPr>
      <xdr:blipFill>
        <a:blip xmlns:r="http://schemas.openxmlformats.org/officeDocument/2006/relationships" r:embed="rId1"/>
        <a:stretch>
          <a:fillRect/>
        </a:stretch>
      </xdr:blipFill>
      <xdr:spPr>
        <a:xfrm>
          <a:off x="544286" y="1106713"/>
          <a:ext cx="5736020" cy="4238003"/>
        </a:xfrm>
        <a:prstGeom prst="rect">
          <a:avLst/>
        </a:prstGeom>
      </xdr:spPr>
    </xdr:pic>
    <xdr:clientData/>
  </xdr:twoCellAnchor>
  <xdr:twoCellAnchor editAs="oneCell">
    <xdr:from>
      <xdr:col>11</xdr:col>
      <xdr:colOff>22412</xdr:colOff>
      <xdr:row>6</xdr:row>
      <xdr:rowOff>7470</xdr:rowOff>
    </xdr:from>
    <xdr:to>
      <xdr:col>20</xdr:col>
      <xdr:colOff>196000</xdr:colOff>
      <xdr:row>29</xdr:row>
      <xdr:rowOff>55094</xdr:rowOff>
    </xdr:to>
    <xdr:pic>
      <xdr:nvPicPr>
        <xdr:cNvPr id="3" name="Picture 2">
          <a:extLst>
            <a:ext uri="{FF2B5EF4-FFF2-40B4-BE49-F238E27FC236}">
              <a16:creationId xmlns:a16="http://schemas.microsoft.com/office/drawing/2014/main" id="{4532661E-791A-4923-ABAE-90E801F24A65}"/>
            </a:ext>
          </a:extLst>
        </xdr:cNvPr>
        <xdr:cNvPicPr>
          <a:picLocks noChangeAspect="1"/>
        </xdr:cNvPicPr>
      </xdr:nvPicPr>
      <xdr:blipFill>
        <a:blip xmlns:r="http://schemas.openxmlformats.org/officeDocument/2006/relationships" r:embed="rId2"/>
        <a:stretch>
          <a:fillRect/>
        </a:stretch>
      </xdr:blipFill>
      <xdr:spPr>
        <a:xfrm>
          <a:off x="6760883" y="1128058"/>
          <a:ext cx="5686882" cy="4343213"/>
        </a:xfrm>
        <a:prstGeom prst="rect">
          <a:avLst/>
        </a:prstGeom>
      </xdr:spPr>
    </xdr:pic>
    <xdr:clientData/>
  </xdr:twoCellAnchor>
  <xdr:twoCellAnchor>
    <xdr:from>
      <xdr:col>4</xdr:col>
      <xdr:colOff>495767</xdr:colOff>
      <xdr:row>19</xdr:row>
      <xdr:rowOff>169206</xdr:rowOff>
    </xdr:from>
    <xdr:to>
      <xdr:col>4</xdr:col>
      <xdr:colOff>566035</xdr:colOff>
      <xdr:row>20</xdr:row>
      <xdr:rowOff>50748</xdr:rowOff>
    </xdr:to>
    <xdr:sp macro="" textlink="">
      <xdr:nvSpPr>
        <xdr:cNvPr id="4" name="Flowchart: Connector 3">
          <a:extLst>
            <a:ext uri="{FF2B5EF4-FFF2-40B4-BE49-F238E27FC236}">
              <a16:creationId xmlns:a16="http://schemas.microsoft.com/office/drawing/2014/main" id="{25EEC3FD-F05A-4579-81D8-8ECC6D34C9A9}"/>
            </a:ext>
          </a:extLst>
        </xdr:cNvPr>
        <xdr:cNvSpPr/>
      </xdr:nvSpPr>
      <xdr:spPr>
        <a:xfrm>
          <a:off x="2931669" y="3897229"/>
          <a:ext cx="70268" cy="72822"/>
        </a:xfrm>
        <a:prstGeom prst="flowChartConnector">
          <a:avLst/>
        </a:prstGeom>
        <a:ln w="6350">
          <a:solidFill>
            <a:srgbClr val="418236"/>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nb-NO" sz="1100"/>
        </a:p>
      </xdr:txBody>
    </xdr:sp>
    <xdr:clientData/>
  </xdr:twoCellAnchor>
  <xdr:twoCellAnchor>
    <xdr:from>
      <xdr:col>13</xdr:col>
      <xdr:colOff>413946</xdr:colOff>
      <xdr:row>16</xdr:row>
      <xdr:rowOff>40540</xdr:rowOff>
    </xdr:from>
    <xdr:to>
      <xdr:col>13</xdr:col>
      <xdr:colOff>484214</xdr:colOff>
      <xdr:row>16</xdr:row>
      <xdr:rowOff>113362</xdr:rowOff>
    </xdr:to>
    <xdr:sp macro="" textlink="">
      <xdr:nvSpPr>
        <xdr:cNvPr id="6" name="Flowchart: Connector 5">
          <a:extLst>
            <a:ext uri="{FF2B5EF4-FFF2-40B4-BE49-F238E27FC236}">
              <a16:creationId xmlns:a16="http://schemas.microsoft.com/office/drawing/2014/main" id="{94C77917-29FE-4EA6-8D25-7B6989C04023}"/>
            </a:ext>
          </a:extLst>
        </xdr:cNvPr>
        <xdr:cNvSpPr/>
      </xdr:nvSpPr>
      <xdr:spPr>
        <a:xfrm>
          <a:off x="8330626" y="3194720"/>
          <a:ext cx="70268" cy="72822"/>
        </a:xfrm>
        <a:prstGeom prst="flowChartConnector">
          <a:avLst/>
        </a:prstGeom>
        <a:ln w="6350">
          <a:solidFill>
            <a:srgbClr val="418236"/>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nb-NO" sz="1100"/>
        </a:p>
      </xdr:txBody>
    </xdr:sp>
    <xdr:clientData/>
  </xdr:twoCellAnchor>
  <xdr:twoCellAnchor>
    <xdr:from>
      <xdr:col>13</xdr:col>
      <xdr:colOff>179571</xdr:colOff>
      <xdr:row>16</xdr:row>
      <xdr:rowOff>50747</xdr:rowOff>
    </xdr:from>
    <xdr:to>
      <xdr:col>14</xdr:col>
      <xdr:colOff>15617</xdr:colOff>
      <xdr:row>16</xdr:row>
      <xdr:rowOff>167859</xdr:rowOff>
    </xdr:to>
    <xdr:sp macro="" textlink="">
      <xdr:nvSpPr>
        <xdr:cNvPr id="7" name="TextBox 6">
          <a:extLst>
            <a:ext uri="{FF2B5EF4-FFF2-40B4-BE49-F238E27FC236}">
              <a16:creationId xmlns:a16="http://schemas.microsoft.com/office/drawing/2014/main" id="{C57868B5-6434-41CF-A1B6-70EEA11F0254}"/>
            </a:ext>
          </a:extLst>
        </xdr:cNvPr>
        <xdr:cNvSpPr txBox="1"/>
      </xdr:nvSpPr>
      <xdr:spPr>
        <a:xfrm>
          <a:off x="8096251" y="3204927"/>
          <a:ext cx="445022" cy="117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b-NO" sz="500" b="1">
              <a:solidFill>
                <a:sysClr val="windowText" lastClr="000000"/>
              </a:solidFill>
              <a:latin typeface="Arial" panose="020B0604020202020204" pitchFamily="34" charset="0"/>
              <a:cs typeface="Arial" panose="020B0604020202020204" pitchFamily="34" charset="0"/>
            </a:rPr>
            <a:t>HKWA-2</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488DA-78FE-4869-8E08-877B293C1E98}">
  <sheetPr>
    <pageSetUpPr fitToPage="1"/>
  </sheetPr>
  <dimension ref="A1:D13"/>
  <sheetViews>
    <sheetView workbookViewId="0">
      <selection activeCell="C23" sqref="C23"/>
    </sheetView>
  </sheetViews>
  <sheetFormatPr defaultColWidth="8.7109375" defaultRowHeight="15" x14ac:dyDescent="0.25"/>
  <cols>
    <col min="1" max="1" width="8.7109375" style="29"/>
    <col min="2" max="2" width="18" style="29" customWidth="1"/>
    <col min="3" max="3" width="18.42578125" style="29" customWidth="1"/>
    <col min="4" max="4" width="41.140625" style="29" customWidth="1"/>
    <col min="5" max="16384" width="8.7109375" style="29"/>
  </cols>
  <sheetData>
    <row r="1" spans="1:4" ht="22.5" x14ac:dyDescent="0.25">
      <c r="A1" s="65" t="s">
        <v>200</v>
      </c>
      <c r="B1" s="66"/>
      <c r="C1" s="66"/>
      <c r="D1" s="67"/>
    </row>
    <row r="2" spans="1:4" ht="22.5" x14ac:dyDescent="0.25">
      <c r="A2" s="65" t="s">
        <v>54</v>
      </c>
      <c r="B2" s="66"/>
      <c r="C2" s="66"/>
      <c r="D2" s="67"/>
    </row>
    <row r="3" spans="1:4" ht="22.5" x14ac:dyDescent="0.25">
      <c r="A3" s="65" t="s">
        <v>55</v>
      </c>
      <c r="B3" s="66"/>
      <c r="C3" s="66"/>
      <c r="D3" s="67"/>
    </row>
    <row r="5" spans="1:4" x14ac:dyDescent="0.25">
      <c r="A5" s="28" t="s">
        <v>47</v>
      </c>
      <c r="B5" s="28" t="s">
        <v>48</v>
      </c>
      <c r="C5" s="28" t="s">
        <v>49</v>
      </c>
      <c r="D5" s="28" t="s">
        <v>50</v>
      </c>
    </row>
    <row r="6" spans="1:4" x14ac:dyDescent="0.25">
      <c r="A6" s="30" t="s">
        <v>56</v>
      </c>
      <c r="B6" s="31">
        <v>44334</v>
      </c>
      <c r="C6" s="30" t="s">
        <v>108</v>
      </c>
      <c r="D6" s="30" t="s">
        <v>194</v>
      </c>
    </row>
    <row r="7" spans="1:4" x14ac:dyDescent="0.25">
      <c r="A7" s="30" t="s">
        <v>192</v>
      </c>
      <c r="B7" s="31">
        <v>44417</v>
      </c>
      <c r="C7" s="30" t="s">
        <v>108</v>
      </c>
      <c r="D7" s="30" t="s">
        <v>193</v>
      </c>
    </row>
    <row r="8" spans="1:4" x14ac:dyDescent="0.25">
      <c r="A8" s="30" t="s">
        <v>199</v>
      </c>
      <c r="B8" s="31">
        <v>44438</v>
      </c>
      <c r="C8" s="30" t="s">
        <v>108</v>
      </c>
      <c r="D8" s="30" t="s">
        <v>193</v>
      </c>
    </row>
    <row r="9" spans="1:4" x14ac:dyDescent="0.25">
      <c r="A9" s="30" t="s">
        <v>203</v>
      </c>
      <c r="B9" s="31">
        <v>44473</v>
      </c>
      <c r="C9" s="30" t="s">
        <v>108</v>
      </c>
      <c r="D9" s="30" t="s">
        <v>204</v>
      </c>
    </row>
    <row r="10" spans="1:4" x14ac:dyDescent="0.25">
      <c r="A10" s="30"/>
      <c r="B10" s="31"/>
      <c r="C10" s="30"/>
      <c r="D10" s="30"/>
    </row>
    <row r="11" spans="1:4" x14ac:dyDescent="0.25">
      <c r="A11" s="30"/>
      <c r="B11" s="31"/>
      <c r="C11" s="30"/>
      <c r="D11" s="30"/>
    </row>
    <row r="12" spans="1:4" x14ac:dyDescent="0.25">
      <c r="A12" s="30"/>
      <c r="B12" s="31"/>
      <c r="C12" s="30"/>
      <c r="D12" s="30"/>
    </row>
    <row r="13" spans="1:4" x14ac:dyDescent="0.25">
      <c r="A13" s="30"/>
      <c r="B13" s="30"/>
      <c r="C13" s="30"/>
      <c r="D13" s="30"/>
    </row>
  </sheetData>
  <mergeCells count="3">
    <mergeCell ref="A3:D3"/>
    <mergeCell ref="A2:D2"/>
    <mergeCell ref="A1:D1"/>
  </mergeCells>
  <pageMargins left="0.25" right="0.25"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44D86-12C8-4D34-8053-259978FD0320}">
  <sheetPr>
    <pageSetUpPr fitToPage="1"/>
  </sheetPr>
  <dimension ref="B2:L5"/>
  <sheetViews>
    <sheetView topLeftCell="G13" zoomScale="244" zoomScaleNormal="244" workbookViewId="0">
      <selection activeCell="A19" sqref="A19"/>
    </sheetView>
  </sheetViews>
  <sheetFormatPr defaultRowHeight="15" x14ac:dyDescent="0.25"/>
  <sheetData>
    <row r="2" spans="2:12" ht="22.5" x14ac:dyDescent="0.25">
      <c r="B2" s="65" t="s">
        <v>51</v>
      </c>
      <c r="C2" s="66"/>
      <c r="D2" s="66"/>
      <c r="E2" s="66"/>
      <c r="F2" s="66"/>
      <c r="G2" s="66"/>
      <c r="H2" s="66"/>
      <c r="I2" s="66"/>
      <c r="J2" s="66"/>
      <c r="K2" s="66"/>
      <c r="L2" s="67"/>
    </row>
    <row r="5" spans="2:12" x14ac:dyDescent="0.25">
      <c r="B5" s="32" t="s">
        <v>52</v>
      </c>
      <c r="L5" s="32" t="s">
        <v>53</v>
      </c>
    </row>
  </sheetData>
  <mergeCells count="1">
    <mergeCell ref="B2:L2"/>
  </mergeCells>
  <pageMargins left="0.25" right="0.25" top="0.75" bottom="0.75" header="0.3" footer="0.3"/>
  <pageSetup paperSize="9" scale="7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9DEEC-0190-44CF-8E3D-9C096957B061}">
  <sheetPr>
    <pageSetUpPr fitToPage="1"/>
  </sheetPr>
  <dimension ref="B3:L30"/>
  <sheetViews>
    <sheetView showGridLines="0" zoomScale="85" zoomScaleNormal="85" workbookViewId="0">
      <selection activeCell="L30" sqref="L30"/>
    </sheetView>
  </sheetViews>
  <sheetFormatPr defaultRowHeight="15" x14ac:dyDescent="0.25"/>
  <cols>
    <col min="2" max="2" width="13.42578125" customWidth="1"/>
    <col min="3" max="3" width="7.28515625" customWidth="1"/>
    <col min="4" max="4" width="9.7109375" customWidth="1"/>
    <col min="5" max="5" width="17.7109375" customWidth="1"/>
    <col min="6" max="9" width="13.42578125" customWidth="1"/>
    <col min="10" max="10" width="11" customWidth="1"/>
    <col min="11" max="11" width="15.28515625" customWidth="1"/>
    <col min="12" max="12" width="16.140625" customWidth="1"/>
  </cols>
  <sheetData>
    <row r="3" spans="2:12" ht="30" customHeight="1" x14ac:dyDescent="0.25">
      <c r="B3" s="1" t="s">
        <v>0</v>
      </c>
      <c r="C3" s="2"/>
      <c r="D3" s="2"/>
      <c r="E3" s="2"/>
      <c r="F3" s="2"/>
      <c r="G3" s="2"/>
      <c r="H3" s="2"/>
      <c r="I3" s="2"/>
      <c r="J3" s="2"/>
      <c r="K3" s="2"/>
      <c r="L3" s="3"/>
    </row>
    <row r="4" spans="2:12" ht="27.75" customHeight="1" x14ac:dyDescent="0.25">
      <c r="B4" s="4" t="s">
        <v>1</v>
      </c>
      <c r="C4" s="4" t="s">
        <v>2</v>
      </c>
      <c r="D4" s="4" t="s">
        <v>1</v>
      </c>
      <c r="E4" s="4" t="s">
        <v>3</v>
      </c>
      <c r="F4" s="4" t="s">
        <v>4</v>
      </c>
      <c r="G4" s="4" t="s">
        <v>5</v>
      </c>
      <c r="H4" s="4" t="s">
        <v>6</v>
      </c>
      <c r="I4" s="4" t="s">
        <v>7</v>
      </c>
      <c r="J4" s="4" t="s">
        <v>8</v>
      </c>
      <c r="K4" s="4" t="s">
        <v>9</v>
      </c>
      <c r="L4" s="4" t="s">
        <v>10</v>
      </c>
    </row>
    <row r="5" spans="2:12" x14ac:dyDescent="0.25">
      <c r="B5" s="5"/>
      <c r="C5" s="5"/>
      <c r="D5" s="5"/>
      <c r="E5" s="5"/>
      <c r="F5" s="6"/>
      <c r="G5" s="6"/>
      <c r="H5" s="5"/>
      <c r="I5" s="5"/>
      <c r="J5" s="5"/>
      <c r="K5" s="7"/>
      <c r="L5" s="7"/>
    </row>
    <row r="6" spans="2:12" x14ac:dyDescent="0.25">
      <c r="B6" s="8" t="s">
        <v>11</v>
      </c>
      <c r="C6" s="9" t="s">
        <v>12</v>
      </c>
      <c r="D6" s="9" t="s">
        <v>11</v>
      </c>
      <c r="E6" s="9" t="s">
        <v>13</v>
      </c>
      <c r="F6" s="10">
        <f>3+42.937/60</f>
        <v>3.7156166666666666</v>
      </c>
      <c r="G6" s="10">
        <f>52+34.211/60</f>
        <v>52.570183333333333</v>
      </c>
      <c r="H6" s="9">
        <v>548500</v>
      </c>
      <c r="I6" s="9">
        <v>5824700</v>
      </c>
      <c r="J6" s="9">
        <v>22</v>
      </c>
      <c r="K6" s="11">
        <v>43501.510416666664</v>
      </c>
      <c r="L6" s="11">
        <v>43729</v>
      </c>
    </row>
    <row r="7" spans="2:12" x14ac:dyDescent="0.25">
      <c r="B7" s="12"/>
      <c r="C7" s="9" t="s">
        <v>20</v>
      </c>
      <c r="D7" s="9" t="s">
        <v>11</v>
      </c>
      <c r="E7" s="9" t="s">
        <v>13</v>
      </c>
      <c r="F7" s="10">
        <f>3+42.937/60</f>
        <v>3.7156166666666666</v>
      </c>
      <c r="G7" s="10">
        <f>52+34.211/60</f>
        <v>52.570183333333333</v>
      </c>
      <c r="H7" s="9">
        <v>548500</v>
      </c>
      <c r="I7" s="9">
        <v>5824700</v>
      </c>
      <c r="J7" s="9">
        <v>22</v>
      </c>
      <c r="K7" s="11">
        <v>43793</v>
      </c>
      <c r="L7" s="11">
        <v>43945</v>
      </c>
    </row>
    <row r="8" spans="2:12" x14ac:dyDescent="0.25">
      <c r="B8" s="12"/>
      <c r="C8" s="9" t="s">
        <v>147</v>
      </c>
      <c r="D8" s="9" t="s">
        <v>11</v>
      </c>
      <c r="E8" s="9" t="s">
        <v>148</v>
      </c>
      <c r="F8" s="10">
        <v>3.7135333333333334</v>
      </c>
      <c r="G8" s="10">
        <v>52.569266666666664</v>
      </c>
      <c r="H8" s="9">
        <v>548360</v>
      </c>
      <c r="I8" s="9">
        <v>5824595</v>
      </c>
      <c r="J8" s="9">
        <v>22</v>
      </c>
      <c r="K8" s="11" t="s">
        <v>149</v>
      </c>
      <c r="L8" s="11">
        <v>44141</v>
      </c>
    </row>
    <row r="9" spans="2:12" x14ac:dyDescent="0.25">
      <c r="B9" s="12"/>
      <c r="C9" s="9" t="s">
        <v>150</v>
      </c>
      <c r="D9" s="9" t="s">
        <v>11</v>
      </c>
      <c r="E9" s="9" t="s">
        <v>17</v>
      </c>
      <c r="F9" s="10">
        <f>3+44.264/60</f>
        <v>3.7377333333333334</v>
      </c>
      <c r="G9" s="10">
        <f>52+34.203/60</f>
        <v>52.570050000000002</v>
      </c>
      <c r="H9" s="9">
        <v>550000</v>
      </c>
      <c r="I9" s="9">
        <v>5824700</v>
      </c>
      <c r="J9" s="9">
        <v>30</v>
      </c>
      <c r="K9" s="11">
        <v>44149</v>
      </c>
      <c r="L9" s="11">
        <v>44158</v>
      </c>
    </row>
    <row r="10" spans="2:12" x14ac:dyDescent="0.25">
      <c r="B10" s="12"/>
      <c r="C10" s="9"/>
      <c r="D10" s="9"/>
      <c r="E10" s="9"/>
      <c r="F10" s="10"/>
      <c r="G10" s="10"/>
      <c r="H10" s="9"/>
      <c r="I10" s="9"/>
      <c r="J10" s="9"/>
      <c r="K10" s="11"/>
      <c r="L10" s="11"/>
    </row>
    <row r="11" spans="2:12" x14ac:dyDescent="0.25">
      <c r="B11" s="13"/>
      <c r="C11" s="9"/>
      <c r="D11" s="9"/>
      <c r="E11" s="9"/>
      <c r="F11" s="10"/>
      <c r="G11" s="10"/>
      <c r="H11" s="9"/>
      <c r="I11" s="9"/>
      <c r="J11" s="9"/>
      <c r="K11" s="11"/>
      <c r="L11" s="11"/>
    </row>
    <row r="12" spans="2:12" x14ac:dyDescent="0.25">
      <c r="B12" s="5"/>
      <c r="C12" s="5"/>
      <c r="D12" s="5"/>
      <c r="E12" s="5"/>
      <c r="F12" s="6"/>
      <c r="G12" s="6"/>
      <c r="H12" s="5"/>
      <c r="I12" s="5"/>
      <c r="J12" s="5"/>
      <c r="K12" s="7"/>
      <c r="L12" s="7"/>
    </row>
    <row r="13" spans="2:12" x14ac:dyDescent="0.25">
      <c r="B13" s="8" t="s">
        <v>15</v>
      </c>
      <c r="C13" s="9" t="s">
        <v>16</v>
      </c>
      <c r="D13" s="9" t="s">
        <v>15</v>
      </c>
      <c r="E13" s="9" t="s">
        <v>17</v>
      </c>
      <c r="F13" s="10">
        <f>3+44.264/60</f>
        <v>3.7377333333333334</v>
      </c>
      <c r="G13" s="10">
        <f>52+34.203/60</f>
        <v>52.570050000000002</v>
      </c>
      <c r="H13" s="9">
        <v>550000</v>
      </c>
      <c r="I13" s="9">
        <v>5824700</v>
      </c>
      <c r="J13" s="9">
        <v>30</v>
      </c>
      <c r="K13" s="11">
        <v>43506.375</v>
      </c>
      <c r="L13" s="11">
        <v>43727</v>
      </c>
    </row>
    <row r="14" spans="2:12" x14ac:dyDescent="0.25">
      <c r="B14" s="12"/>
      <c r="C14" s="9" t="s">
        <v>18</v>
      </c>
      <c r="D14" s="9" t="s">
        <v>15</v>
      </c>
      <c r="E14" s="9" t="s">
        <v>13</v>
      </c>
      <c r="F14" s="10">
        <f>3+42.937/60</f>
        <v>3.7156166666666666</v>
      </c>
      <c r="G14" s="10">
        <f>52+34.211/60</f>
        <v>52.570183333333333</v>
      </c>
      <c r="H14" s="9">
        <v>548500</v>
      </c>
      <c r="I14" s="9">
        <v>5824700</v>
      </c>
      <c r="J14" s="9">
        <v>22</v>
      </c>
      <c r="K14" s="11">
        <v>43729</v>
      </c>
      <c r="L14" s="11">
        <v>43793</v>
      </c>
    </row>
    <row r="15" spans="2:12" x14ac:dyDescent="0.25">
      <c r="B15" s="12"/>
      <c r="C15" s="9" t="s">
        <v>84</v>
      </c>
      <c r="D15" s="9" t="s">
        <v>15</v>
      </c>
      <c r="E15" s="9" t="s">
        <v>21</v>
      </c>
      <c r="F15" s="10">
        <v>3.7347000000000001</v>
      </c>
      <c r="G15" s="10">
        <v>52.565600000000003</v>
      </c>
      <c r="H15" s="9">
        <v>549799</v>
      </c>
      <c r="I15" s="9">
        <v>5824202</v>
      </c>
      <c r="J15" s="9">
        <v>32</v>
      </c>
      <c r="K15" s="11">
        <v>43817</v>
      </c>
      <c r="L15" s="11">
        <v>43868</v>
      </c>
    </row>
    <row r="16" spans="2:12" x14ac:dyDescent="0.25">
      <c r="B16" s="12"/>
      <c r="C16" s="9" t="s">
        <v>151</v>
      </c>
      <c r="D16" s="9" t="s">
        <v>15</v>
      </c>
      <c r="E16" s="9" t="s">
        <v>17</v>
      </c>
      <c r="F16" s="10">
        <f>3+44.264/60</f>
        <v>3.7377333333333334</v>
      </c>
      <c r="G16" s="10">
        <f>52+34.203/60</f>
        <v>52.570050000000002</v>
      </c>
      <c r="H16" s="9">
        <v>550000</v>
      </c>
      <c r="I16" s="9">
        <v>5824700</v>
      </c>
      <c r="J16" s="9">
        <v>30</v>
      </c>
      <c r="K16" s="11">
        <v>43945</v>
      </c>
      <c r="L16" s="11">
        <v>44089</v>
      </c>
    </row>
    <row r="17" spans="2:12" x14ac:dyDescent="0.25">
      <c r="B17" s="12"/>
      <c r="C17" s="9" t="s">
        <v>152</v>
      </c>
      <c r="D17" s="9" t="s">
        <v>15</v>
      </c>
      <c r="E17" s="9" t="s">
        <v>148</v>
      </c>
      <c r="F17" s="10">
        <v>3.7135333333333334</v>
      </c>
      <c r="G17" s="10">
        <v>52.569266666666664</v>
      </c>
      <c r="H17" s="9">
        <v>548360</v>
      </c>
      <c r="I17" s="9">
        <v>5824595</v>
      </c>
      <c r="J17" s="9">
        <v>22</v>
      </c>
      <c r="K17" s="11">
        <v>44141</v>
      </c>
      <c r="L17" s="11">
        <v>44238</v>
      </c>
    </row>
    <row r="18" spans="2:12" x14ac:dyDescent="0.25">
      <c r="B18" s="13"/>
      <c r="C18" s="9"/>
      <c r="D18" s="9"/>
      <c r="E18" s="9"/>
      <c r="F18" s="10"/>
      <c r="G18" s="10"/>
      <c r="H18" s="9"/>
      <c r="I18" s="9"/>
      <c r="J18" s="9"/>
      <c r="K18" s="11"/>
      <c r="L18" s="11"/>
    </row>
    <row r="19" spans="2:12" x14ac:dyDescent="0.25">
      <c r="B19" s="5"/>
      <c r="C19" s="5"/>
      <c r="D19" s="5"/>
      <c r="E19" s="5"/>
      <c r="F19" s="6"/>
      <c r="G19" s="6"/>
      <c r="H19" s="5"/>
      <c r="I19" s="5"/>
      <c r="J19" s="5"/>
      <c r="K19" s="7"/>
      <c r="L19" s="7"/>
    </row>
    <row r="20" spans="2:12" x14ac:dyDescent="0.25">
      <c r="B20" s="8" t="s">
        <v>19</v>
      </c>
      <c r="C20" s="9" t="s">
        <v>14</v>
      </c>
      <c r="D20" s="9" t="s">
        <v>19</v>
      </c>
      <c r="E20" s="9" t="s">
        <v>21</v>
      </c>
      <c r="F20" s="10">
        <v>3.7347000000000001</v>
      </c>
      <c r="G20" s="10">
        <v>52.565600000000003</v>
      </c>
      <c r="H20" s="9">
        <v>549799</v>
      </c>
      <c r="I20" s="9">
        <v>5824202</v>
      </c>
      <c r="J20" s="9">
        <v>32</v>
      </c>
      <c r="K20" s="11">
        <v>43632</v>
      </c>
      <c r="L20" s="11">
        <v>43793</v>
      </c>
    </row>
    <row r="21" spans="2:12" x14ac:dyDescent="0.25">
      <c r="B21" s="12"/>
      <c r="C21" s="9" t="s">
        <v>153</v>
      </c>
      <c r="D21" s="9" t="s">
        <v>19</v>
      </c>
      <c r="E21" s="9" t="s">
        <v>17</v>
      </c>
      <c r="F21" s="10">
        <f>3+44.264/60</f>
        <v>3.7377333333333334</v>
      </c>
      <c r="G21" s="10">
        <f>52+34.203/60</f>
        <v>52.570050000000002</v>
      </c>
      <c r="H21" s="9">
        <v>550000</v>
      </c>
      <c r="I21" s="9">
        <v>5824700</v>
      </c>
      <c r="J21" s="9">
        <v>30</v>
      </c>
      <c r="K21" s="11">
        <v>44089</v>
      </c>
      <c r="L21" s="14">
        <v>44149</v>
      </c>
    </row>
    <row r="22" spans="2:12" x14ac:dyDescent="0.25">
      <c r="B22" s="12"/>
      <c r="C22" s="9" t="s">
        <v>154</v>
      </c>
      <c r="D22" s="9" t="s">
        <v>19</v>
      </c>
      <c r="E22" s="9" t="s">
        <v>17</v>
      </c>
      <c r="F22" s="10">
        <f>3+44.264/60</f>
        <v>3.7377333333333334</v>
      </c>
      <c r="G22" s="10">
        <f>52+34.203/60</f>
        <v>52.570050000000002</v>
      </c>
      <c r="H22" s="9">
        <v>550000</v>
      </c>
      <c r="I22" s="9">
        <v>5824700</v>
      </c>
      <c r="J22" s="9">
        <v>30</v>
      </c>
      <c r="K22" s="11">
        <v>44161</v>
      </c>
      <c r="L22" s="11">
        <v>44238</v>
      </c>
    </row>
    <row r="23" spans="2:12" x14ac:dyDescent="0.25">
      <c r="B23" s="12"/>
      <c r="C23" s="9"/>
      <c r="D23" s="9"/>
      <c r="E23" s="9"/>
      <c r="F23" s="10"/>
      <c r="G23" s="10"/>
      <c r="H23" s="9"/>
      <c r="I23" s="9"/>
      <c r="J23" s="9"/>
      <c r="K23" s="11"/>
      <c r="L23" s="11"/>
    </row>
    <row r="24" spans="2:12" x14ac:dyDescent="0.25">
      <c r="B24" s="12"/>
      <c r="C24" s="9"/>
      <c r="D24" s="9"/>
      <c r="E24" s="9"/>
      <c r="F24" s="10"/>
      <c r="G24" s="10"/>
      <c r="H24" s="9"/>
      <c r="I24" s="9"/>
      <c r="J24" s="9"/>
      <c r="K24" s="11"/>
      <c r="L24" s="11"/>
    </row>
    <row r="25" spans="2:12" x14ac:dyDescent="0.25">
      <c r="B25" s="13"/>
      <c r="C25" s="9"/>
      <c r="D25" s="9"/>
      <c r="E25" s="9"/>
      <c r="F25" s="10"/>
      <c r="G25" s="10"/>
      <c r="H25" s="9"/>
      <c r="I25" s="9"/>
      <c r="J25" s="9"/>
      <c r="K25" s="11"/>
      <c r="L25" s="11"/>
    </row>
    <row r="26" spans="2:12" x14ac:dyDescent="0.25">
      <c r="B26" s="5"/>
      <c r="C26" s="5"/>
      <c r="D26" s="5"/>
      <c r="E26" s="5"/>
      <c r="F26" s="6"/>
      <c r="G26" s="6"/>
      <c r="H26" s="5"/>
      <c r="I26" s="5"/>
      <c r="J26" s="5"/>
      <c r="K26" s="7"/>
      <c r="L26" s="7"/>
    </row>
    <row r="27" spans="2:12" x14ac:dyDescent="0.25">
      <c r="B27" s="56"/>
      <c r="C27" s="56"/>
      <c r="D27" s="56"/>
      <c r="E27" s="56"/>
      <c r="F27" s="56"/>
      <c r="G27" s="56"/>
    </row>
    <row r="28" spans="2:12" x14ac:dyDescent="0.25">
      <c r="B28" s="57"/>
      <c r="C28" s="57"/>
      <c r="D28" s="57"/>
      <c r="E28" s="57"/>
      <c r="F28" s="56"/>
      <c r="G28" s="56"/>
    </row>
    <row r="29" spans="2:12" x14ac:dyDescent="0.25">
      <c r="B29" s="56"/>
      <c r="C29" s="56"/>
      <c r="D29" s="56"/>
      <c r="E29" s="56"/>
      <c r="F29" s="56"/>
      <c r="G29" s="56"/>
    </row>
    <row r="30" spans="2:12" x14ac:dyDescent="0.25">
      <c r="B30" s="56"/>
      <c r="C30" s="56"/>
      <c r="D30" s="56"/>
      <c r="E30" s="56"/>
      <c r="F30" s="56"/>
      <c r="G30" s="56"/>
    </row>
  </sheetData>
  <pageMargins left="0.25" right="0.25" top="0.75" bottom="0.75" header="0.3" footer="0.3"/>
  <pageSetup paperSize="9" scale="9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F1B36-3CFD-4069-9D11-0BBCBABDD4E4}">
  <sheetPr>
    <pageSetUpPr fitToPage="1"/>
  </sheetPr>
  <dimension ref="B3:C166"/>
  <sheetViews>
    <sheetView showGridLines="0" topLeftCell="A136" zoomScale="85" zoomScaleNormal="85" workbookViewId="0">
      <selection activeCell="A166" sqref="A166:XFD167"/>
    </sheetView>
  </sheetViews>
  <sheetFormatPr defaultRowHeight="15" outlineLevelRow="1" x14ac:dyDescent="0.25"/>
  <cols>
    <col min="1" max="1" width="6.42578125" customWidth="1"/>
    <col min="2" max="2" width="47.5703125" customWidth="1"/>
    <col min="3" max="3" width="73.7109375" customWidth="1"/>
  </cols>
  <sheetData>
    <row r="3" spans="2:3" ht="28.5" customHeight="1" x14ac:dyDescent="0.25">
      <c r="B3" s="65" t="s">
        <v>11</v>
      </c>
      <c r="C3" s="68"/>
    </row>
    <row r="4" spans="2:3" ht="17.25" x14ac:dyDescent="0.25">
      <c r="B4" s="15" t="s">
        <v>22</v>
      </c>
      <c r="C4" s="15" t="s">
        <v>23</v>
      </c>
    </row>
    <row r="5" spans="2:3" ht="21" x14ac:dyDescent="0.25">
      <c r="B5" s="16" t="s">
        <v>24</v>
      </c>
      <c r="C5" s="5"/>
    </row>
    <row r="6" spans="2:3" x14ac:dyDescent="0.25">
      <c r="B6" s="17" t="s">
        <v>25</v>
      </c>
      <c r="C6" s="18" t="s">
        <v>11</v>
      </c>
    </row>
    <row r="7" spans="2:3" x14ac:dyDescent="0.25">
      <c r="B7" s="17" t="s">
        <v>26</v>
      </c>
      <c r="C7" s="18" t="s">
        <v>11</v>
      </c>
    </row>
    <row r="8" spans="2:3" x14ac:dyDescent="0.25">
      <c r="B8" s="39" t="s">
        <v>103</v>
      </c>
      <c r="C8" s="40">
        <v>2.2000000000000002</v>
      </c>
    </row>
    <row r="9" spans="2:3" ht="21" x14ac:dyDescent="0.25">
      <c r="B9" s="16" t="s">
        <v>27</v>
      </c>
      <c r="C9" s="5"/>
    </row>
    <row r="10" spans="2:3" x14ac:dyDescent="0.25">
      <c r="B10" s="17" t="s">
        <v>28</v>
      </c>
      <c r="C10" s="18" t="s">
        <v>29</v>
      </c>
    </row>
    <row r="11" spans="2:3" x14ac:dyDescent="0.25">
      <c r="B11" s="17"/>
      <c r="C11" s="18"/>
    </row>
    <row r="12" spans="2:3" ht="21" x14ac:dyDescent="0.25">
      <c r="B12" s="16" t="s">
        <v>30</v>
      </c>
      <c r="C12" s="5"/>
    </row>
    <row r="13" spans="2:3" ht="45" x14ac:dyDescent="0.25">
      <c r="B13" s="41" t="s">
        <v>107</v>
      </c>
      <c r="C13" s="42" t="s">
        <v>143</v>
      </c>
    </row>
    <row r="14" spans="2:3" ht="30" x14ac:dyDescent="0.25">
      <c r="B14" s="43" t="s">
        <v>44</v>
      </c>
      <c r="C14" s="44" t="s">
        <v>114</v>
      </c>
    </row>
    <row r="15" spans="2:3" ht="30" x14ac:dyDescent="0.25">
      <c r="B15" s="43" t="s">
        <v>31</v>
      </c>
      <c r="C15" s="44" t="s">
        <v>113</v>
      </c>
    </row>
    <row r="16" spans="2:3" x14ac:dyDescent="0.25">
      <c r="B16" s="43" t="s">
        <v>32</v>
      </c>
      <c r="C16" s="43" t="s">
        <v>112</v>
      </c>
    </row>
    <row r="17" spans="2:3" x14ac:dyDescent="0.25">
      <c r="B17" s="43" t="s">
        <v>100</v>
      </c>
      <c r="C17" s="43" t="s">
        <v>111</v>
      </c>
    </row>
    <row r="18" spans="2:3" x14ac:dyDescent="0.25">
      <c r="B18" s="43" t="s">
        <v>101</v>
      </c>
      <c r="C18" s="43" t="s">
        <v>110</v>
      </c>
    </row>
    <row r="19" spans="2:3" x14ac:dyDescent="0.25">
      <c r="B19" s="43" t="s">
        <v>102</v>
      </c>
      <c r="C19" s="43" t="s">
        <v>109</v>
      </c>
    </row>
    <row r="20" spans="2:3" x14ac:dyDescent="0.25">
      <c r="B20" s="43"/>
      <c r="C20" s="43"/>
    </row>
    <row r="21" spans="2:3" x14ac:dyDescent="0.25">
      <c r="B21" s="18"/>
      <c r="C21" s="18"/>
    </row>
    <row r="22" spans="2:3" ht="21" x14ac:dyDescent="0.25">
      <c r="B22" s="16" t="s">
        <v>33</v>
      </c>
      <c r="C22" s="5"/>
    </row>
    <row r="23" spans="2:3" x14ac:dyDescent="0.25">
      <c r="B23" s="19" t="s">
        <v>34</v>
      </c>
      <c r="C23" s="19" t="s">
        <v>12</v>
      </c>
    </row>
    <row r="24" spans="2:3" x14ac:dyDescent="0.25">
      <c r="B24" s="19" t="s">
        <v>35</v>
      </c>
      <c r="C24" s="19" t="s">
        <v>20</v>
      </c>
    </row>
    <row r="25" spans="2:3" x14ac:dyDescent="0.25">
      <c r="B25" s="19" t="s">
        <v>85</v>
      </c>
      <c r="C25" s="19" t="s">
        <v>147</v>
      </c>
    </row>
    <row r="26" spans="2:3" x14ac:dyDescent="0.25">
      <c r="B26" s="19" t="s">
        <v>155</v>
      </c>
      <c r="C26" s="19" t="s">
        <v>150</v>
      </c>
    </row>
    <row r="27" spans="2:3" x14ac:dyDescent="0.25">
      <c r="B27" s="18"/>
      <c r="C27" s="18"/>
    </row>
    <row r="30" spans="2:3" ht="22.5" x14ac:dyDescent="0.25">
      <c r="B30" s="65" t="s">
        <v>36</v>
      </c>
      <c r="C30" s="68"/>
    </row>
    <row r="31" spans="2:3" ht="11.25" customHeight="1" x14ac:dyDescent="0.25"/>
    <row r="32" spans="2:3" ht="17.25" x14ac:dyDescent="0.25">
      <c r="B32" s="15" t="s">
        <v>34</v>
      </c>
      <c r="C32" s="15"/>
    </row>
    <row r="33" spans="2:3" ht="21" outlineLevel="1" x14ac:dyDescent="0.25">
      <c r="B33" s="16" t="s">
        <v>37</v>
      </c>
      <c r="C33" s="5"/>
    </row>
    <row r="34" spans="2:3" outlineLevel="1" x14ac:dyDescent="0.25">
      <c r="B34" s="17" t="s">
        <v>38</v>
      </c>
      <c r="C34" s="20" t="str">
        <f>VLOOKUP(B32,$B$23:$C$27,2,0)</f>
        <v>D01</v>
      </c>
    </row>
    <row r="35" spans="2:3" outlineLevel="1" x14ac:dyDescent="0.25">
      <c r="B35" s="17" t="s">
        <v>39</v>
      </c>
      <c r="C35" s="20" t="str">
        <f>VLOOKUP(C34,Deployments!$C$6:$L$26,3,0)</f>
        <v>HKWA</v>
      </c>
    </row>
    <row r="36" spans="2:3" outlineLevel="1" x14ac:dyDescent="0.25">
      <c r="B36" s="17" t="s">
        <v>40</v>
      </c>
      <c r="C36" s="20">
        <f>VLOOKUP(C34,Deployments!$C$6:$L$26,4,0)</f>
        <v>3.7156166666666666</v>
      </c>
    </row>
    <row r="37" spans="2:3" outlineLevel="1" x14ac:dyDescent="0.25">
      <c r="B37" s="17" t="s">
        <v>41</v>
      </c>
      <c r="C37" s="20">
        <f>VLOOKUP(C34,Deployments!$C$6:$L$26,5,0)</f>
        <v>52.570183333333333</v>
      </c>
    </row>
    <row r="38" spans="2:3" outlineLevel="1" x14ac:dyDescent="0.25">
      <c r="B38" s="17" t="s">
        <v>42</v>
      </c>
      <c r="C38" s="20" t="str">
        <f>""&amp; VLOOKUP(C34,Deployments!$C$6:$L$26,8,0) &amp; "m"</f>
        <v>22m</v>
      </c>
    </row>
    <row r="39" spans="2:3" outlineLevel="1" x14ac:dyDescent="0.25">
      <c r="B39" s="17" t="s">
        <v>9</v>
      </c>
      <c r="C39" s="21">
        <f>VLOOKUP(C34,Deployments!$C$6:$L$26,9,0)</f>
        <v>43501.510416666664</v>
      </c>
    </row>
    <row r="40" spans="2:3" outlineLevel="1" x14ac:dyDescent="0.25">
      <c r="B40" s="17" t="s">
        <v>10</v>
      </c>
      <c r="C40" s="21">
        <f>VLOOKUP(C34,Deployments!$C$6:$L$26,10,0)</f>
        <v>43729</v>
      </c>
    </row>
    <row r="41" spans="2:3" outlineLevel="1" x14ac:dyDescent="0.25">
      <c r="B41" s="35"/>
      <c r="C41" s="36"/>
    </row>
    <row r="42" spans="2:3" ht="21" outlineLevel="1" x14ac:dyDescent="0.25">
      <c r="B42" s="16" t="s">
        <v>43</v>
      </c>
      <c r="C42" s="5"/>
    </row>
    <row r="43" spans="2:3" outlineLevel="1" x14ac:dyDescent="0.25">
      <c r="B43" s="19" t="s">
        <v>57</v>
      </c>
      <c r="C43" s="19" t="s">
        <v>81</v>
      </c>
    </row>
    <row r="44" spans="2:3" outlineLevel="1" x14ac:dyDescent="0.25">
      <c r="B44" s="19" t="s">
        <v>58</v>
      </c>
      <c r="C44" s="19" t="s">
        <v>59</v>
      </c>
    </row>
    <row r="45" spans="2:3" outlineLevel="1" x14ac:dyDescent="0.25">
      <c r="B45" s="19" t="s">
        <v>60</v>
      </c>
      <c r="C45" s="19" t="s">
        <v>67</v>
      </c>
    </row>
    <row r="46" spans="2:3" outlineLevel="1" x14ac:dyDescent="0.25">
      <c r="B46" s="19" t="s">
        <v>61</v>
      </c>
      <c r="C46" s="19" t="s">
        <v>62</v>
      </c>
    </row>
    <row r="47" spans="2:3" outlineLevel="1" x14ac:dyDescent="0.25">
      <c r="B47" s="19" t="s">
        <v>63</v>
      </c>
      <c r="C47" s="19" t="s">
        <v>64</v>
      </c>
    </row>
    <row r="48" spans="2:3" outlineLevel="1" x14ac:dyDescent="0.25">
      <c r="B48" s="19" t="s">
        <v>66</v>
      </c>
      <c r="C48" s="19" t="s">
        <v>65</v>
      </c>
    </row>
    <row r="49" spans="2:3" outlineLevel="1" x14ac:dyDescent="0.25">
      <c r="B49" s="19" t="s">
        <v>68</v>
      </c>
      <c r="C49" s="19" t="s">
        <v>69</v>
      </c>
    </row>
    <row r="50" spans="2:3" outlineLevel="1" x14ac:dyDescent="0.25">
      <c r="B50" s="18"/>
      <c r="C50" s="18"/>
    </row>
    <row r="51" spans="2:3" ht="21" outlineLevel="1" x14ac:dyDescent="0.25">
      <c r="B51" s="16" t="s">
        <v>45</v>
      </c>
      <c r="C51" s="5"/>
    </row>
    <row r="52" spans="2:3" outlineLevel="1" x14ac:dyDescent="0.25">
      <c r="B52" s="24"/>
      <c r="C52" s="51" t="s">
        <v>128</v>
      </c>
    </row>
    <row r="53" spans="2:3" outlineLevel="1" x14ac:dyDescent="0.25">
      <c r="B53" s="22"/>
      <c r="C53" s="51"/>
    </row>
    <row r="54" spans="2:3" outlineLevel="1" x14ac:dyDescent="0.25">
      <c r="B54" s="22"/>
      <c r="C54" s="51" t="s">
        <v>127</v>
      </c>
    </row>
    <row r="55" spans="2:3" outlineLevel="1" x14ac:dyDescent="0.25">
      <c r="B55" s="22"/>
      <c r="C55" s="51"/>
    </row>
    <row r="56" spans="2:3" outlineLevel="1" x14ac:dyDescent="0.25">
      <c r="B56" s="22"/>
      <c r="C56" s="51"/>
    </row>
    <row r="57" spans="2:3" outlineLevel="1" x14ac:dyDescent="0.25">
      <c r="B57" s="22"/>
      <c r="C57" s="23"/>
    </row>
    <row r="58" spans="2:3" outlineLevel="1" x14ac:dyDescent="0.25">
      <c r="B58" s="25"/>
      <c r="C58" s="23"/>
    </row>
    <row r="59" spans="2:3" ht="21" outlineLevel="1" x14ac:dyDescent="0.25">
      <c r="B59" s="16" t="s">
        <v>46</v>
      </c>
      <c r="C59" s="5"/>
    </row>
    <row r="60" spans="2:3" ht="30" outlineLevel="1" x14ac:dyDescent="0.25">
      <c r="B60" s="47" t="s">
        <v>88</v>
      </c>
      <c r="C60" s="46" t="s">
        <v>136</v>
      </c>
    </row>
    <row r="61" spans="2:3" ht="30" outlineLevel="1" x14ac:dyDescent="0.25">
      <c r="B61" s="47" t="s">
        <v>89</v>
      </c>
      <c r="C61" s="46" t="s">
        <v>135</v>
      </c>
    </row>
    <row r="62" spans="2:3" ht="30" outlineLevel="1" x14ac:dyDescent="0.25">
      <c r="B62" s="48" t="s">
        <v>90</v>
      </c>
      <c r="C62" s="46" t="s">
        <v>134</v>
      </c>
    </row>
    <row r="63" spans="2:3" ht="30" outlineLevel="1" x14ac:dyDescent="0.25">
      <c r="B63" s="45" t="s">
        <v>32</v>
      </c>
      <c r="C63" s="46" t="s">
        <v>133</v>
      </c>
    </row>
    <row r="64" spans="2:3" outlineLevel="1" x14ac:dyDescent="0.25">
      <c r="B64" s="49"/>
      <c r="C64" s="50"/>
    </row>
    <row r="65" spans="2:3" outlineLevel="1" x14ac:dyDescent="0.25">
      <c r="B65" s="25"/>
      <c r="C65" s="23"/>
    </row>
    <row r="67" spans="2:3" ht="17.25" x14ac:dyDescent="0.25">
      <c r="B67" s="15" t="s">
        <v>35</v>
      </c>
      <c r="C67" s="15"/>
    </row>
    <row r="68" spans="2:3" ht="21" outlineLevel="1" x14ac:dyDescent="0.25">
      <c r="B68" s="16" t="s">
        <v>37</v>
      </c>
      <c r="C68" s="5"/>
    </row>
    <row r="69" spans="2:3" outlineLevel="1" x14ac:dyDescent="0.25">
      <c r="B69" s="17" t="s">
        <v>38</v>
      </c>
      <c r="C69" s="20" t="str">
        <f>VLOOKUP(B67,$B$23:$C$27,2,0)</f>
        <v>D05</v>
      </c>
    </row>
    <row r="70" spans="2:3" outlineLevel="1" x14ac:dyDescent="0.25">
      <c r="B70" s="17" t="s">
        <v>39</v>
      </c>
      <c r="C70" s="20" t="str">
        <f>VLOOKUP(C69,Deployments!$C$6:$L$26,3,0)</f>
        <v>HKWA</v>
      </c>
    </row>
    <row r="71" spans="2:3" outlineLevel="1" x14ac:dyDescent="0.25">
      <c r="B71" s="17" t="s">
        <v>40</v>
      </c>
      <c r="C71" s="20">
        <f>VLOOKUP(C69,Deployments!$C$6:$L$26,4,0)</f>
        <v>3.7156166666666666</v>
      </c>
    </row>
    <row r="72" spans="2:3" outlineLevel="1" x14ac:dyDescent="0.25">
      <c r="B72" s="17" t="s">
        <v>41</v>
      </c>
      <c r="C72" s="20">
        <f>VLOOKUP(C69,Deployments!$C$6:$L$26,5,0)</f>
        <v>52.570183333333333</v>
      </c>
    </row>
    <row r="73" spans="2:3" outlineLevel="1" x14ac:dyDescent="0.25">
      <c r="B73" s="17" t="s">
        <v>42</v>
      </c>
      <c r="C73" s="20" t="str">
        <f>""&amp; VLOOKUP(C69,Deployments!$C$6:$L$26,8,0) &amp; "m"</f>
        <v>22m</v>
      </c>
    </row>
    <row r="74" spans="2:3" outlineLevel="1" x14ac:dyDescent="0.25">
      <c r="B74" s="17" t="s">
        <v>9</v>
      </c>
      <c r="C74" s="21">
        <f>VLOOKUP(C69,Deployments!$C$6:$L$26,9,0)</f>
        <v>43793</v>
      </c>
    </row>
    <row r="75" spans="2:3" outlineLevel="1" x14ac:dyDescent="0.25">
      <c r="B75" s="17" t="s">
        <v>10</v>
      </c>
      <c r="C75" s="21">
        <f>VLOOKUP(C69,Deployments!$C$6:$L$26,10,0)</f>
        <v>43945</v>
      </c>
    </row>
    <row r="76" spans="2:3" ht="21" outlineLevel="1" x14ac:dyDescent="0.25">
      <c r="B76" s="16" t="s">
        <v>43</v>
      </c>
      <c r="C76" s="5"/>
    </row>
    <row r="77" spans="2:3" outlineLevel="1" x14ac:dyDescent="0.25">
      <c r="B77" s="19" t="s">
        <v>57</v>
      </c>
      <c r="C77" s="19" t="s">
        <v>81</v>
      </c>
    </row>
    <row r="78" spans="2:3" outlineLevel="1" x14ac:dyDescent="0.25">
      <c r="B78" s="19" t="s">
        <v>58</v>
      </c>
      <c r="C78" s="19" t="s">
        <v>59</v>
      </c>
    </row>
    <row r="79" spans="2:3" outlineLevel="1" x14ac:dyDescent="0.25">
      <c r="B79" s="19" t="s">
        <v>60</v>
      </c>
      <c r="C79" s="19" t="s">
        <v>67</v>
      </c>
    </row>
    <row r="80" spans="2:3" outlineLevel="1" x14ac:dyDescent="0.25">
      <c r="B80" s="19" t="s">
        <v>61</v>
      </c>
      <c r="C80" s="19" t="s">
        <v>62</v>
      </c>
    </row>
    <row r="81" spans="2:3" outlineLevel="1" x14ac:dyDescent="0.25">
      <c r="B81" s="19" t="s">
        <v>63</v>
      </c>
      <c r="C81" s="19" t="s">
        <v>64</v>
      </c>
    </row>
    <row r="82" spans="2:3" outlineLevel="1" x14ac:dyDescent="0.25">
      <c r="B82" s="19" t="s">
        <v>66</v>
      </c>
      <c r="C82" s="19" t="s">
        <v>65</v>
      </c>
    </row>
    <row r="83" spans="2:3" outlineLevel="1" x14ac:dyDescent="0.25">
      <c r="B83" s="19" t="s">
        <v>68</v>
      </c>
      <c r="C83" s="19" t="s">
        <v>69</v>
      </c>
    </row>
    <row r="84" spans="2:3" outlineLevel="1" x14ac:dyDescent="0.25">
      <c r="B84" s="18"/>
      <c r="C84" s="18"/>
    </row>
    <row r="85" spans="2:3" ht="21" outlineLevel="1" x14ac:dyDescent="0.25">
      <c r="B85" s="16" t="s">
        <v>45</v>
      </c>
      <c r="C85" s="5"/>
    </row>
    <row r="86" spans="2:3" outlineLevel="1" x14ac:dyDescent="0.25">
      <c r="B86" s="40" t="s">
        <v>157</v>
      </c>
      <c r="C86" s="53" t="s">
        <v>91</v>
      </c>
    </row>
    <row r="87" spans="2:3" outlineLevel="1" x14ac:dyDescent="0.25">
      <c r="B87" s="49"/>
      <c r="C87" s="51" t="s">
        <v>97</v>
      </c>
    </row>
    <row r="88" spans="2:3" outlineLevel="1" x14ac:dyDescent="0.25">
      <c r="B88" s="49"/>
      <c r="C88" s="51"/>
    </row>
    <row r="89" spans="2:3" ht="30" outlineLevel="1" x14ac:dyDescent="0.25">
      <c r="B89" s="49"/>
      <c r="C89" s="58" t="s">
        <v>137</v>
      </c>
    </row>
    <row r="90" spans="2:3" outlineLevel="1" x14ac:dyDescent="0.25">
      <c r="B90" s="52"/>
      <c r="C90" s="51"/>
    </row>
    <row r="91" spans="2:3" outlineLevel="1" x14ac:dyDescent="0.25">
      <c r="B91" s="52"/>
      <c r="C91" s="51"/>
    </row>
    <row r="92" spans="2:3" outlineLevel="1" x14ac:dyDescent="0.25">
      <c r="B92" s="55"/>
      <c r="C92" s="51"/>
    </row>
    <row r="93" spans="2:3" ht="21" outlineLevel="1" x14ac:dyDescent="0.25">
      <c r="B93" s="16" t="s">
        <v>46</v>
      </c>
      <c r="C93" s="5"/>
    </row>
    <row r="94" spans="2:3" outlineLevel="1" x14ac:dyDescent="0.25">
      <c r="B94" s="38"/>
      <c r="C94" s="37"/>
    </row>
    <row r="95" spans="2:3" outlineLevel="1" x14ac:dyDescent="0.25">
      <c r="B95" s="22"/>
      <c r="C95" s="26"/>
    </row>
    <row r="97" spans="2:3" ht="17.25" x14ac:dyDescent="0.25">
      <c r="B97" s="15" t="s">
        <v>85</v>
      </c>
      <c r="C97" s="15"/>
    </row>
    <row r="98" spans="2:3" ht="21" outlineLevel="1" x14ac:dyDescent="0.25">
      <c r="B98" s="16" t="s">
        <v>37</v>
      </c>
      <c r="C98" s="5"/>
    </row>
    <row r="99" spans="2:3" outlineLevel="1" x14ac:dyDescent="0.25">
      <c r="B99" s="17" t="s">
        <v>38</v>
      </c>
      <c r="C99" s="20" t="str">
        <f>VLOOKUP(B97,$B$23:$C$27,2,0)</f>
        <v>D08</v>
      </c>
    </row>
    <row r="100" spans="2:3" outlineLevel="1" x14ac:dyDescent="0.25">
      <c r="B100" s="17" t="s">
        <v>39</v>
      </c>
      <c r="C100" s="20" t="str">
        <f>VLOOKUP(C99,Deployments!$C$6:$L$26,3,0)</f>
        <v>HKWA-2</v>
      </c>
    </row>
    <row r="101" spans="2:3" outlineLevel="1" x14ac:dyDescent="0.25">
      <c r="B101" s="17" t="s">
        <v>40</v>
      </c>
      <c r="C101" s="20">
        <f>VLOOKUP(C99,Deployments!$C$6:$L$26,4,0)</f>
        <v>3.7135333333333334</v>
      </c>
    </row>
    <row r="102" spans="2:3" outlineLevel="1" x14ac:dyDescent="0.25">
      <c r="B102" s="17" t="s">
        <v>41</v>
      </c>
      <c r="C102" s="20">
        <f>VLOOKUP(C99,Deployments!$C$6:$L$26,5,0)</f>
        <v>52.569266666666664</v>
      </c>
    </row>
    <row r="103" spans="2:3" outlineLevel="1" x14ac:dyDescent="0.25">
      <c r="B103" s="17" t="s">
        <v>42</v>
      </c>
      <c r="C103" s="20" t="str">
        <f>""&amp; VLOOKUP(C99,Deployments!$C$6:$L$26,8,0) &amp; "m"</f>
        <v>22m</v>
      </c>
    </row>
    <row r="104" spans="2:3" outlineLevel="1" x14ac:dyDescent="0.25">
      <c r="B104" s="17" t="s">
        <v>9</v>
      </c>
      <c r="C104" s="21" t="str">
        <f>VLOOKUP(C99,Deployments!$C$6:$L$26,9,0)</f>
        <v>09 may 2020</v>
      </c>
    </row>
    <row r="105" spans="2:3" outlineLevel="1" x14ac:dyDescent="0.25">
      <c r="B105" s="17" t="s">
        <v>10</v>
      </c>
      <c r="C105" s="21">
        <f>VLOOKUP(C99,Deployments!$C$6:$L$26,10,0)</f>
        <v>44141</v>
      </c>
    </row>
    <row r="106" spans="2:3" ht="21" outlineLevel="1" x14ac:dyDescent="0.25">
      <c r="B106" s="16" t="s">
        <v>43</v>
      </c>
      <c r="C106" s="5"/>
    </row>
    <row r="107" spans="2:3" outlineLevel="1" x14ac:dyDescent="0.25">
      <c r="B107" s="19" t="s">
        <v>57</v>
      </c>
      <c r="C107" s="19" t="s">
        <v>81</v>
      </c>
    </row>
    <row r="108" spans="2:3" outlineLevel="1" x14ac:dyDescent="0.25">
      <c r="B108" s="19" t="s">
        <v>58</v>
      </c>
      <c r="C108" s="19" t="s">
        <v>59</v>
      </c>
    </row>
    <row r="109" spans="2:3" outlineLevel="1" x14ac:dyDescent="0.25">
      <c r="B109" s="19" t="s">
        <v>60</v>
      </c>
      <c r="C109" s="19" t="s">
        <v>67</v>
      </c>
    </row>
    <row r="110" spans="2:3" outlineLevel="1" x14ac:dyDescent="0.25">
      <c r="B110" s="19" t="s">
        <v>61</v>
      </c>
      <c r="C110" s="19" t="s">
        <v>62</v>
      </c>
    </row>
    <row r="111" spans="2:3" outlineLevel="1" x14ac:dyDescent="0.25">
      <c r="B111" s="19" t="s">
        <v>63</v>
      </c>
      <c r="C111" s="19" t="s">
        <v>64</v>
      </c>
    </row>
    <row r="112" spans="2:3" outlineLevel="1" x14ac:dyDescent="0.25">
      <c r="B112" s="19" t="s">
        <v>66</v>
      </c>
      <c r="C112" s="19" t="s">
        <v>65</v>
      </c>
    </row>
    <row r="113" spans="2:3" outlineLevel="1" x14ac:dyDescent="0.25">
      <c r="B113" s="19" t="s">
        <v>68</v>
      </c>
      <c r="C113" s="19" t="s">
        <v>69</v>
      </c>
    </row>
    <row r="114" spans="2:3" outlineLevel="1" x14ac:dyDescent="0.25">
      <c r="B114" s="18"/>
      <c r="C114" s="18"/>
    </row>
    <row r="115" spans="2:3" ht="21" outlineLevel="1" x14ac:dyDescent="0.25">
      <c r="B115" s="16" t="s">
        <v>45</v>
      </c>
      <c r="C115" s="5"/>
    </row>
    <row r="116" spans="2:3" outlineLevel="1" x14ac:dyDescent="0.25">
      <c r="B116" s="40" t="s">
        <v>162</v>
      </c>
      <c r="C116" s="51" t="s">
        <v>128</v>
      </c>
    </row>
    <row r="117" spans="2:3" outlineLevel="1" x14ac:dyDescent="0.25">
      <c r="B117" s="49"/>
      <c r="C117" s="51" t="s">
        <v>158</v>
      </c>
    </row>
    <row r="118" spans="2:3" outlineLevel="1" x14ac:dyDescent="0.25">
      <c r="B118" s="49"/>
      <c r="C118" s="53" t="s">
        <v>91</v>
      </c>
    </row>
    <row r="119" spans="2:3" outlineLevel="1" x14ac:dyDescent="0.25">
      <c r="B119" s="49"/>
      <c r="C119" s="51" t="s">
        <v>97</v>
      </c>
    </row>
    <row r="120" spans="2:3" outlineLevel="1" x14ac:dyDescent="0.25">
      <c r="B120" s="49"/>
      <c r="C120" s="58" t="s">
        <v>160</v>
      </c>
    </row>
    <row r="121" spans="2:3" outlineLevel="1" x14ac:dyDescent="0.25">
      <c r="B121" s="49"/>
      <c r="C121" s="51" t="s">
        <v>159</v>
      </c>
    </row>
    <row r="122" spans="2:3" outlineLevel="1" x14ac:dyDescent="0.25">
      <c r="B122" s="52"/>
      <c r="C122" s="58" t="s">
        <v>161</v>
      </c>
    </row>
    <row r="123" spans="2:3" outlineLevel="1" x14ac:dyDescent="0.25">
      <c r="B123" s="52"/>
      <c r="C123" s="51" t="s">
        <v>168</v>
      </c>
    </row>
    <row r="124" spans="2:3" outlineLevel="1" x14ac:dyDescent="0.25">
      <c r="B124" s="55"/>
      <c r="C124" s="51"/>
    </row>
    <row r="125" spans="2:3" ht="21" outlineLevel="1" x14ac:dyDescent="0.25">
      <c r="B125" s="16" t="s">
        <v>46</v>
      </c>
      <c r="C125" s="5"/>
    </row>
    <row r="126" spans="2:3" ht="30" outlineLevel="1" x14ac:dyDescent="0.25">
      <c r="B126" s="45" t="s">
        <v>32</v>
      </c>
      <c r="C126" s="46" t="s">
        <v>163</v>
      </c>
    </row>
    <row r="127" spans="2:3" ht="30" outlineLevel="1" x14ac:dyDescent="0.25">
      <c r="B127" s="47" t="s">
        <v>164</v>
      </c>
      <c r="C127" s="59" t="s">
        <v>165</v>
      </c>
    </row>
    <row r="128" spans="2:3" ht="30" outlineLevel="1" x14ac:dyDescent="0.25">
      <c r="B128" s="47" t="s">
        <v>166</v>
      </c>
      <c r="C128" s="60" t="s">
        <v>167</v>
      </c>
    </row>
    <row r="129" spans="2:3" outlineLevel="1" x14ac:dyDescent="0.25">
      <c r="B129" s="18"/>
      <c r="C129" s="23"/>
    </row>
    <row r="131" spans="2:3" ht="17.25" x14ac:dyDescent="0.25">
      <c r="B131" s="15" t="s">
        <v>155</v>
      </c>
      <c r="C131" s="15"/>
    </row>
    <row r="132" spans="2:3" ht="21" x14ac:dyDescent="0.25">
      <c r="B132" s="16" t="s">
        <v>37</v>
      </c>
      <c r="C132" s="5"/>
    </row>
    <row r="133" spans="2:3" x14ac:dyDescent="0.25">
      <c r="B133" s="17" t="s">
        <v>38</v>
      </c>
      <c r="C133" s="20" t="str">
        <f>VLOOKUP(B131,$B$23:$C$27,2,0)</f>
        <v>D11</v>
      </c>
    </row>
    <row r="134" spans="2:3" x14ac:dyDescent="0.25">
      <c r="B134" s="17" t="s">
        <v>39</v>
      </c>
      <c r="C134" s="20" t="str">
        <f>VLOOKUP(C133,Deployments!$C$6:$L$26,3,0)</f>
        <v>HKWB</v>
      </c>
    </row>
    <row r="135" spans="2:3" x14ac:dyDescent="0.25">
      <c r="B135" s="17" t="s">
        <v>40</v>
      </c>
      <c r="C135" s="20">
        <f>VLOOKUP(C133,Deployments!$C$6:$L$26,4,0)</f>
        <v>3.7377333333333334</v>
      </c>
    </row>
    <row r="136" spans="2:3" x14ac:dyDescent="0.25">
      <c r="B136" s="17" t="s">
        <v>41</v>
      </c>
      <c r="C136" s="20">
        <f>VLOOKUP(C133,Deployments!$C$6:$L$26,5,0)</f>
        <v>52.570050000000002</v>
      </c>
    </row>
    <row r="137" spans="2:3" x14ac:dyDescent="0.25">
      <c r="B137" s="17" t="s">
        <v>42</v>
      </c>
      <c r="C137" s="20" t="str">
        <f>""&amp; VLOOKUP(C133,Deployments!$C$6:$L$26,8,0) &amp; "m"</f>
        <v>30m</v>
      </c>
    </row>
    <row r="138" spans="2:3" x14ac:dyDescent="0.25">
      <c r="B138" s="17" t="s">
        <v>9</v>
      </c>
      <c r="C138" s="21">
        <f>VLOOKUP(C133,Deployments!$C$6:$L$26,9,0)</f>
        <v>44149</v>
      </c>
    </row>
    <row r="139" spans="2:3" x14ac:dyDescent="0.25">
      <c r="B139" s="17" t="s">
        <v>10</v>
      </c>
      <c r="C139" s="21">
        <f>VLOOKUP(C133,Deployments!$C$6:$L$26,10,0)</f>
        <v>44158</v>
      </c>
    </row>
    <row r="140" spans="2:3" ht="21" x14ac:dyDescent="0.25">
      <c r="B140" s="16" t="s">
        <v>43</v>
      </c>
      <c r="C140" s="5"/>
    </row>
    <row r="141" spans="2:3" x14ac:dyDescent="0.25">
      <c r="B141" s="19" t="s">
        <v>57</v>
      </c>
      <c r="C141" s="19" t="s">
        <v>81</v>
      </c>
    </row>
    <row r="142" spans="2:3" x14ac:dyDescent="0.25">
      <c r="B142" s="19" t="s">
        <v>58</v>
      </c>
      <c r="C142" s="19" t="s">
        <v>59</v>
      </c>
    </row>
    <row r="143" spans="2:3" x14ac:dyDescent="0.25">
      <c r="B143" s="19" t="s">
        <v>60</v>
      </c>
      <c r="C143" s="19" t="s">
        <v>67</v>
      </c>
    </row>
    <row r="144" spans="2:3" x14ac:dyDescent="0.25">
      <c r="B144" s="19" t="s">
        <v>61</v>
      </c>
      <c r="C144" s="19" t="s">
        <v>62</v>
      </c>
    </row>
    <row r="145" spans="2:3" x14ac:dyDescent="0.25">
      <c r="B145" s="19" t="s">
        <v>63</v>
      </c>
      <c r="C145" s="19" t="s">
        <v>64</v>
      </c>
    </row>
    <row r="146" spans="2:3" x14ac:dyDescent="0.25">
      <c r="B146" s="19" t="s">
        <v>66</v>
      </c>
      <c r="C146" s="19" t="s">
        <v>65</v>
      </c>
    </row>
    <row r="147" spans="2:3" x14ac:dyDescent="0.25">
      <c r="B147" s="19" t="s">
        <v>68</v>
      </c>
      <c r="C147" s="19" t="s">
        <v>69</v>
      </c>
    </row>
    <row r="148" spans="2:3" x14ac:dyDescent="0.25">
      <c r="B148" s="18"/>
      <c r="C148" s="18"/>
    </row>
    <row r="149" spans="2:3" ht="21" x14ac:dyDescent="0.25">
      <c r="B149" s="16" t="s">
        <v>45</v>
      </c>
      <c r="C149" s="5"/>
    </row>
    <row r="150" spans="2:3" x14ac:dyDescent="0.25">
      <c r="B150" s="40" t="s">
        <v>162</v>
      </c>
      <c r="C150" s="51" t="s">
        <v>128</v>
      </c>
    </row>
    <row r="151" spans="2:3" x14ac:dyDescent="0.25">
      <c r="B151" s="49"/>
      <c r="C151" s="51" t="s">
        <v>158</v>
      </c>
    </row>
    <row r="152" spans="2:3" x14ac:dyDescent="0.25">
      <c r="B152" s="49"/>
      <c r="C152" s="53" t="s">
        <v>91</v>
      </c>
    </row>
    <row r="153" spans="2:3" x14ac:dyDescent="0.25">
      <c r="B153" s="49"/>
      <c r="C153" s="51" t="s">
        <v>97</v>
      </c>
    </row>
    <row r="154" spans="2:3" x14ac:dyDescent="0.25">
      <c r="B154" s="49"/>
      <c r="C154" s="58" t="s">
        <v>160</v>
      </c>
    </row>
    <row r="155" spans="2:3" x14ac:dyDescent="0.25">
      <c r="B155" s="49"/>
      <c r="C155" s="51" t="s">
        <v>159</v>
      </c>
    </row>
    <row r="156" spans="2:3" x14ac:dyDescent="0.25">
      <c r="B156" s="52"/>
      <c r="C156" s="58" t="s">
        <v>161</v>
      </c>
    </row>
    <row r="157" spans="2:3" x14ac:dyDescent="0.25">
      <c r="B157" s="52"/>
      <c r="C157" s="51" t="s">
        <v>159</v>
      </c>
    </row>
    <row r="158" spans="2:3" ht="14.25" customHeight="1" x14ac:dyDescent="0.25">
      <c r="B158" s="52"/>
      <c r="C158" s="51" t="s">
        <v>168</v>
      </c>
    </row>
    <row r="159" spans="2:3" x14ac:dyDescent="0.25">
      <c r="B159" s="52"/>
      <c r="C159" s="51" t="s">
        <v>169</v>
      </c>
    </row>
    <row r="160" spans="2:3" ht="14.25" customHeight="1" x14ac:dyDescent="0.25">
      <c r="B160" s="52"/>
      <c r="C160" s="51" t="s">
        <v>168</v>
      </c>
    </row>
    <row r="161" spans="2:3" x14ac:dyDescent="0.25">
      <c r="B161" s="52"/>
      <c r="C161" s="51" t="s">
        <v>170</v>
      </c>
    </row>
    <row r="162" spans="2:3" x14ac:dyDescent="0.25">
      <c r="B162" s="55"/>
      <c r="C162" s="51"/>
    </row>
    <row r="163" spans="2:3" ht="21" x14ac:dyDescent="0.25">
      <c r="B163" s="61" t="s">
        <v>46</v>
      </c>
      <c r="C163" s="5"/>
    </row>
    <row r="164" spans="2:3" ht="30" x14ac:dyDescent="0.25">
      <c r="B164" s="47" t="s">
        <v>164</v>
      </c>
      <c r="C164" s="59" t="s">
        <v>165</v>
      </c>
    </row>
    <row r="165" spans="2:3" x14ac:dyDescent="0.25">
      <c r="B165" s="47"/>
      <c r="C165" s="59"/>
    </row>
    <row r="166" spans="2:3" x14ac:dyDescent="0.25">
      <c r="B166" s="18"/>
      <c r="C166" s="23"/>
    </row>
  </sheetData>
  <mergeCells count="2">
    <mergeCell ref="B3:C3"/>
    <mergeCell ref="B30:C30"/>
  </mergeCells>
  <pageMargins left="0.25" right="0.25" top="0.75" bottom="0.75" header="0.3" footer="0.3"/>
  <pageSetup paperSize="9" scale="7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72DCA-5D78-46EB-A0AE-D0675F14CF46}">
  <sheetPr>
    <pageSetUpPr fitToPage="1"/>
  </sheetPr>
  <dimension ref="B3:C208"/>
  <sheetViews>
    <sheetView showGridLines="0" topLeftCell="A202" zoomScale="78" zoomScaleNormal="78" workbookViewId="0">
      <selection activeCell="B61" sqref="B61:C61"/>
    </sheetView>
  </sheetViews>
  <sheetFormatPr defaultRowHeight="15" outlineLevelRow="1" x14ac:dyDescent="0.25"/>
  <cols>
    <col min="1" max="1" width="6.42578125" customWidth="1"/>
    <col min="2" max="2" width="47.5703125" customWidth="1"/>
    <col min="3" max="3" width="73.7109375" customWidth="1"/>
  </cols>
  <sheetData>
    <row r="3" spans="2:3" ht="28.5" customHeight="1" x14ac:dyDescent="0.25">
      <c r="B3" s="65" t="s">
        <v>15</v>
      </c>
      <c r="C3" s="68"/>
    </row>
    <row r="4" spans="2:3" ht="17.25" x14ac:dyDescent="0.25">
      <c r="B4" s="15" t="s">
        <v>22</v>
      </c>
      <c r="C4" s="15" t="s">
        <v>23</v>
      </c>
    </row>
    <row r="5" spans="2:3" ht="21" x14ac:dyDescent="0.25">
      <c r="B5" s="16" t="s">
        <v>24</v>
      </c>
      <c r="C5" s="5"/>
    </row>
    <row r="6" spans="2:3" x14ac:dyDescent="0.25">
      <c r="B6" s="17" t="s">
        <v>25</v>
      </c>
      <c r="C6" s="18" t="s">
        <v>15</v>
      </c>
    </row>
    <row r="7" spans="2:3" x14ac:dyDescent="0.25">
      <c r="B7" s="17" t="s">
        <v>26</v>
      </c>
      <c r="C7" s="18" t="s">
        <v>15</v>
      </c>
    </row>
    <row r="8" spans="2:3" x14ac:dyDescent="0.25">
      <c r="B8" s="39" t="s">
        <v>103</v>
      </c>
      <c r="C8" s="40">
        <v>2.2000000000000002</v>
      </c>
    </row>
    <row r="9" spans="2:3" ht="21" x14ac:dyDescent="0.25">
      <c r="B9" s="16" t="s">
        <v>27</v>
      </c>
      <c r="C9" s="5"/>
    </row>
    <row r="10" spans="2:3" x14ac:dyDescent="0.25">
      <c r="B10" s="17" t="s">
        <v>28</v>
      </c>
      <c r="C10" s="34" t="s">
        <v>121</v>
      </c>
    </row>
    <row r="11" spans="2:3" x14ac:dyDescent="0.25">
      <c r="B11" s="17"/>
      <c r="C11" s="18"/>
    </row>
    <row r="12" spans="2:3" ht="21" x14ac:dyDescent="0.25">
      <c r="B12" s="16" t="s">
        <v>30</v>
      </c>
      <c r="C12" s="5"/>
    </row>
    <row r="13" spans="2:3" ht="45" x14ac:dyDescent="0.25">
      <c r="B13" s="41" t="s">
        <v>107</v>
      </c>
      <c r="C13" s="42" t="s">
        <v>144</v>
      </c>
    </row>
    <row r="14" spans="2:3" ht="30" x14ac:dyDescent="0.25">
      <c r="B14" s="43" t="s">
        <v>44</v>
      </c>
      <c r="C14" s="44" t="s">
        <v>120</v>
      </c>
    </row>
    <row r="15" spans="2:3" ht="30" x14ac:dyDescent="0.25">
      <c r="B15" s="43" t="s">
        <v>31</v>
      </c>
      <c r="C15" s="44" t="s">
        <v>119</v>
      </c>
    </row>
    <row r="16" spans="2:3" x14ac:dyDescent="0.25">
      <c r="B16" s="43" t="s">
        <v>32</v>
      </c>
      <c r="C16" s="43" t="s">
        <v>115</v>
      </c>
    </row>
    <row r="17" spans="2:3" x14ac:dyDescent="0.25">
      <c r="B17" s="43" t="s">
        <v>100</v>
      </c>
      <c r="C17" s="43" t="s">
        <v>116</v>
      </c>
    </row>
    <row r="18" spans="2:3" x14ac:dyDescent="0.25">
      <c r="B18" s="43" t="s">
        <v>101</v>
      </c>
      <c r="C18" s="43" t="s">
        <v>117</v>
      </c>
    </row>
    <row r="19" spans="2:3" x14ac:dyDescent="0.25">
      <c r="B19" s="43" t="s">
        <v>102</v>
      </c>
      <c r="C19" s="43" t="s">
        <v>118</v>
      </c>
    </row>
    <row r="20" spans="2:3" x14ac:dyDescent="0.25">
      <c r="B20" s="43"/>
      <c r="C20" s="43"/>
    </row>
    <row r="21" spans="2:3" x14ac:dyDescent="0.25">
      <c r="B21" s="18"/>
      <c r="C21" s="18"/>
    </row>
    <row r="22" spans="2:3" ht="21" x14ac:dyDescent="0.25">
      <c r="B22" s="16" t="s">
        <v>33</v>
      </c>
      <c r="C22" s="5"/>
    </row>
    <row r="23" spans="2:3" x14ac:dyDescent="0.25">
      <c r="B23" s="19" t="s">
        <v>34</v>
      </c>
      <c r="C23" s="19" t="s">
        <v>16</v>
      </c>
    </row>
    <row r="24" spans="2:3" x14ac:dyDescent="0.25">
      <c r="B24" s="19" t="s">
        <v>35</v>
      </c>
      <c r="C24" s="19" t="s">
        <v>18</v>
      </c>
    </row>
    <row r="25" spans="2:3" x14ac:dyDescent="0.25">
      <c r="B25" s="19" t="s">
        <v>85</v>
      </c>
      <c r="C25" s="19" t="s">
        <v>84</v>
      </c>
    </row>
    <row r="26" spans="2:3" x14ac:dyDescent="0.25">
      <c r="B26" s="19" t="s">
        <v>155</v>
      </c>
      <c r="C26" s="19" t="s">
        <v>151</v>
      </c>
    </row>
    <row r="27" spans="2:3" x14ac:dyDescent="0.25">
      <c r="B27" s="19" t="s">
        <v>156</v>
      </c>
      <c r="C27" s="19" t="s">
        <v>152</v>
      </c>
    </row>
    <row r="28" spans="2:3" x14ac:dyDescent="0.25">
      <c r="B28" s="18"/>
      <c r="C28" s="18"/>
    </row>
    <row r="31" spans="2:3" ht="22.5" x14ac:dyDescent="0.25">
      <c r="B31" s="65" t="s">
        <v>36</v>
      </c>
      <c r="C31" s="68"/>
    </row>
    <row r="32" spans="2:3" ht="11.25" customHeight="1" x14ac:dyDescent="0.25"/>
    <row r="33" spans="2:3" ht="17.25" x14ac:dyDescent="0.25">
      <c r="B33" s="15" t="s">
        <v>34</v>
      </c>
      <c r="C33" s="15"/>
    </row>
    <row r="34" spans="2:3" ht="21" outlineLevel="1" x14ac:dyDescent="0.25">
      <c r="B34" s="16" t="s">
        <v>37</v>
      </c>
      <c r="C34" s="5"/>
    </row>
    <row r="35" spans="2:3" outlineLevel="1" x14ac:dyDescent="0.25">
      <c r="B35" s="17" t="s">
        <v>38</v>
      </c>
      <c r="C35" s="20" t="str">
        <f>VLOOKUP(B33,$B$23:$C$28,2,0)</f>
        <v>D02</v>
      </c>
    </row>
    <row r="36" spans="2:3" outlineLevel="1" x14ac:dyDescent="0.25">
      <c r="B36" s="17" t="s">
        <v>39</v>
      </c>
      <c r="C36" s="20" t="str">
        <f>VLOOKUP(C35,Deployments!$C$6:$L$26,3,0)</f>
        <v>HKWB</v>
      </c>
    </row>
    <row r="37" spans="2:3" outlineLevel="1" x14ac:dyDescent="0.25">
      <c r="B37" s="17" t="s">
        <v>40</v>
      </c>
      <c r="C37" s="20">
        <f>VLOOKUP(C35,Deployments!$C$6:$L$26,4,0)</f>
        <v>3.7377333333333334</v>
      </c>
    </row>
    <row r="38" spans="2:3" outlineLevel="1" x14ac:dyDescent="0.25">
      <c r="B38" s="17" t="s">
        <v>41</v>
      </c>
      <c r="C38" s="20">
        <f>VLOOKUP(C35,Deployments!$C$6:$L$26,5,0)</f>
        <v>52.570050000000002</v>
      </c>
    </row>
    <row r="39" spans="2:3" outlineLevel="1" x14ac:dyDescent="0.25">
      <c r="B39" s="17" t="s">
        <v>42</v>
      </c>
      <c r="C39" s="20" t="str">
        <f>""&amp; VLOOKUP(C35,Deployments!$C$6:$L$26,8,0) &amp; "m"</f>
        <v>30m</v>
      </c>
    </row>
    <row r="40" spans="2:3" outlineLevel="1" x14ac:dyDescent="0.25">
      <c r="B40" s="17" t="s">
        <v>9</v>
      </c>
      <c r="C40" s="21">
        <f>VLOOKUP(C35,Deployments!$C$6:$L$26,9,0)</f>
        <v>43506.375</v>
      </c>
    </row>
    <row r="41" spans="2:3" outlineLevel="1" x14ac:dyDescent="0.25">
      <c r="B41" s="17" t="s">
        <v>10</v>
      </c>
      <c r="C41" s="21">
        <f>VLOOKUP(C35,Deployments!$C$6:$L$26,10,0)</f>
        <v>43727</v>
      </c>
    </row>
    <row r="42" spans="2:3" outlineLevel="1" x14ac:dyDescent="0.25">
      <c r="B42" s="35"/>
      <c r="C42" s="36"/>
    </row>
    <row r="43" spans="2:3" ht="21" outlineLevel="1" x14ac:dyDescent="0.25">
      <c r="B43" s="16" t="s">
        <v>43</v>
      </c>
      <c r="C43" s="5"/>
    </row>
    <row r="44" spans="2:3" outlineLevel="1" x14ac:dyDescent="0.25">
      <c r="B44" s="19" t="s">
        <v>57</v>
      </c>
      <c r="C44" s="19" t="s">
        <v>82</v>
      </c>
    </row>
    <row r="45" spans="2:3" outlineLevel="1" x14ac:dyDescent="0.25">
      <c r="B45" s="19" t="s">
        <v>58</v>
      </c>
      <c r="C45" s="19" t="s">
        <v>70</v>
      </c>
    </row>
    <row r="46" spans="2:3" outlineLevel="1" x14ac:dyDescent="0.25">
      <c r="B46" s="19" t="s">
        <v>60</v>
      </c>
      <c r="C46" s="19" t="s">
        <v>71</v>
      </c>
    </row>
    <row r="47" spans="2:3" outlineLevel="1" x14ac:dyDescent="0.25">
      <c r="B47" s="19" t="s">
        <v>61</v>
      </c>
      <c r="C47" s="19" t="s">
        <v>72</v>
      </c>
    </row>
    <row r="48" spans="2:3" outlineLevel="1" x14ac:dyDescent="0.25">
      <c r="B48" s="19" t="s">
        <v>63</v>
      </c>
      <c r="C48" s="19" t="s">
        <v>73</v>
      </c>
    </row>
    <row r="49" spans="2:3" outlineLevel="1" x14ac:dyDescent="0.25">
      <c r="B49" s="19" t="s">
        <v>66</v>
      </c>
      <c r="C49" s="19" t="s">
        <v>74</v>
      </c>
    </row>
    <row r="50" spans="2:3" outlineLevel="1" x14ac:dyDescent="0.25">
      <c r="B50" s="19" t="s">
        <v>68</v>
      </c>
      <c r="C50" s="19" t="s">
        <v>75</v>
      </c>
    </row>
    <row r="51" spans="2:3" outlineLevel="1" x14ac:dyDescent="0.25">
      <c r="B51" s="18"/>
      <c r="C51" s="18"/>
    </row>
    <row r="52" spans="2:3" ht="21" outlineLevel="1" x14ac:dyDescent="0.25">
      <c r="B52" s="16" t="s">
        <v>45</v>
      </c>
      <c r="C52" s="5"/>
    </row>
    <row r="53" spans="2:3" outlineLevel="1" x14ac:dyDescent="0.25">
      <c r="B53" s="24"/>
      <c r="C53" s="51" t="s">
        <v>129</v>
      </c>
    </row>
    <row r="54" spans="2:3" outlineLevel="1" x14ac:dyDescent="0.25">
      <c r="B54" s="22"/>
      <c r="C54" s="45"/>
    </row>
    <row r="55" spans="2:3" outlineLevel="1" x14ac:dyDescent="0.25">
      <c r="B55" s="22"/>
      <c r="C55" s="45" t="s">
        <v>130</v>
      </c>
    </row>
    <row r="56" spans="2:3" outlineLevel="1" x14ac:dyDescent="0.25">
      <c r="B56" s="22"/>
      <c r="C56" s="45"/>
    </row>
    <row r="57" spans="2:3" outlineLevel="1" x14ac:dyDescent="0.25">
      <c r="B57" s="22"/>
      <c r="C57" s="51"/>
    </row>
    <row r="58" spans="2:3" outlineLevel="1" x14ac:dyDescent="0.25">
      <c r="B58" s="25"/>
      <c r="C58" s="23"/>
    </row>
    <row r="59" spans="2:3" ht="21" outlineLevel="1" x14ac:dyDescent="0.25">
      <c r="B59" s="16" t="s">
        <v>46</v>
      </c>
      <c r="C59" s="5"/>
    </row>
    <row r="60" spans="2:3" ht="30" outlineLevel="1" x14ac:dyDescent="0.25">
      <c r="B60" s="47" t="s">
        <v>92</v>
      </c>
      <c r="C60" s="46" t="s">
        <v>104</v>
      </c>
    </row>
    <row r="61" spans="2:3" ht="30" outlineLevel="1" x14ac:dyDescent="0.25">
      <c r="B61" s="48" t="s">
        <v>93</v>
      </c>
      <c r="C61" s="46" t="s">
        <v>171</v>
      </c>
    </row>
    <row r="62" spans="2:3" ht="30" outlineLevel="1" x14ac:dyDescent="0.25">
      <c r="B62" s="48" t="s">
        <v>90</v>
      </c>
      <c r="C62" s="46" t="s">
        <v>138</v>
      </c>
    </row>
    <row r="63" spans="2:3" ht="30" outlineLevel="1" x14ac:dyDescent="0.25">
      <c r="B63" s="45" t="s">
        <v>32</v>
      </c>
      <c r="C63" s="46" t="s">
        <v>139</v>
      </c>
    </row>
    <row r="64" spans="2:3" outlineLevel="1" x14ac:dyDescent="0.25">
      <c r="B64" s="43"/>
      <c r="C64" s="50"/>
    </row>
    <row r="66" spans="2:3" ht="17.25" x14ac:dyDescent="0.25">
      <c r="B66" s="15" t="s">
        <v>35</v>
      </c>
      <c r="C66" s="15"/>
    </row>
    <row r="67" spans="2:3" ht="21" outlineLevel="1" x14ac:dyDescent="0.25">
      <c r="B67" s="16" t="s">
        <v>37</v>
      </c>
      <c r="C67" s="5"/>
    </row>
    <row r="68" spans="2:3" outlineLevel="1" x14ac:dyDescent="0.25">
      <c r="B68" s="17" t="s">
        <v>38</v>
      </c>
      <c r="C68" s="20" t="str">
        <f>VLOOKUP(B66,$B$23:$C$28,2,0)</f>
        <v>D04</v>
      </c>
    </row>
    <row r="69" spans="2:3" outlineLevel="1" x14ac:dyDescent="0.25">
      <c r="B69" s="17" t="s">
        <v>39</v>
      </c>
      <c r="C69" s="20" t="str">
        <f>VLOOKUP(C68,Deployments!$C$6:$L$26,3,0)</f>
        <v>HKWA</v>
      </c>
    </row>
    <row r="70" spans="2:3" outlineLevel="1" x14ac:dyDescent="0.25">
      <c r="B70" s="17" t="s">
        <v>40</v>
      </c>
      <c r="C70" s="20">
        <f>VLOOKUP(C68,Deployments!$C$6:$L$26,4,0)</f>
        <v>3.7156166666666666</v>
      </c>
    </row>
    <row r="71" spans="2:3" outlineLevel="1" x14ac:dyDescent="0.25">
      <c r="B71" s="17" t="s">
        <v>41</v>
      </c>
      <c r="C71" s="20">
        <f>VLOOKUP(C68,Deployments!$C$6:$L$26,5,0)</f>
        <v>52.570183333333333</v>
      </c>
    </row>
    <row r="72" spans="2:3" outlineLevel="1" x14ac:dyDescent="0.25">
      <c r="B72" s="17" t="s">
        <v>42</v>
      </c>
      <c r="C72" s="20" t="str">
        <f>""&amp; VLOOKUP(C68,Deployments!$C$6:$L$26,8,0) &amp; "m"</f>
        <v>22m</v>
      </c>
    </row>
    <row r="73" spans="2:3" outlineLevel="1" x14ac:dyDescent="0.25">
      <c r="B73" s="17" t="s">
        <v>9</v>
      </c>
      <c r="C73" s="21">
        <f>VLOOKUP(C68,Deployments!$C$6:$L$26,9,0)</f>
        <v>43729</v>
      </c>
    </row>
    <row r="74" spans="2:3" outlineLevel="1" x14ac:dyDescent="0.25">
      <c r="B74" s="17" t="s">
        <v>10</v>
      </c>
      <c r="C74" s="21">
        <f>VLOOKUP(C68,Deployments!$C$6:$L$26,10,0)</f>
        <v>43793</v>
      </c>
    </row>
    <row r="75" spans="2:3" outlineLevel="1" x14ac:dyDescent="0.25">
      <c r="B75" s="35"/>
      <c r="C75" s="36"/>
    </row>
    <row r="76" spans="2:3" ht="21" outlineLevel="1" x14ac:dyDescent="0.25">
      <c r="B76" s="16" t="s">
        <v>43</v>
      </c>
      <c r="C76" s="5"/>
    </row>
    <row r="77" spans="2:3" outlineLevel="1" x14ac:dyDescent="0.25">
      <c r="B77" s="19" t="s">
        <v>57</v>
      </c>
      <c r="C77" s="19" t="s">
        <v>82</v>
      </c>
    </row>
    <row r="78" spans="2:3" outlineLevel="1" x14ac:dyDescent="0.25">
      <c r="B78" s="19" t="s">
        <v>58</v>
      </c>
      <c r="C78" s="19" t="s">
        <v>70</v>
      </c>
    </row>
    <row r="79" spans="2:3" outlineLevel="1" x14ac:dyDescent="0.25">
      <c r="B79" s="19" t="s">
        <v>60</v>
      </c>
      <c r="C79" s="19" t="s">
        <v>71</v>
      </c>
    </row>
    <row r="80" spans="2:3" outlineLevel="1" x14ac:dyDescent="0.25">
      <c r="B80" s="19" t="s">
        <v>61</v>
      </c>
      <c r="C80" s="19" t="s">
        <v>72</v>
      </c>
    </row>
    <row r="81" spans="2:3" outlineLevel="1" x14ac:dyDescent="0.25">
      <c r="B81" s="19" t="s">
        <v>63</v>
      </c>
      <c r="C81" s="19" t="s">
        <v>73</v>
      </c>
    </row>
    <row r="82" spans="2:3" outlineLevel="1" x14ac:dyDescent="0.25">
      <c r="B82" s="19" t="s">
        <v>66</v>
      </c>
      <c r="C82" s="19" t="s">
        <v>74</v>
      </c>
    </row>
    <row r="83" spans="2:3" outlineLevel="1" x14ac:dyDescent="0.25">
      <c r="B83" s="19" t="s">
        <v>68</v>
      </c>
      <c r="C83" s="19" t="s">
        <v>75</v>
      </c>
    </row>
    <row r="84" spans="2:3" ht="21" outlineLevel="1" x14ac:dyDescent="0.25">
      <c r="B84" s="62" t="s">
        <v>45</v>
      </c>
      <c r="C84" s="5"/>
    </row>
    <row r="85" spans="2:3" outlineLevel="1" x14ac:dyDescent="0.25">
      <c r="B85" s="40" t="s">
        <v>157</v>
      </c>
      <c r="C85" s="51" t="s">
        <v>129</v>
      </c>
    </row>
    <row r="86" spans="2:3" outlineLevel="1" x14ac:dyDescent="0.25">
      <c r="B86" s="33"/>
      <c r="C86" s="45" t="s">
        <v>173</v>
      </c>
    </row>
    <row r="87" spans="2:3" outlineLevel="1" x14ac:dyDescent="0.25">
      <c r="B87" s="33"/>
      <c r="C87" s="45" t="s">
        <v>172</v>
      </c>
    </row>
    <row r="88" spans="2:3" outlineLevel="1" x14ac:dyDescent="0.25">
      <c r="B88" s="33"/>
      <c r="C88" s="51" t="s">
        <v>131</v>
      </c>
    </row>
    <row r="89" spans="2:3" outlineLevel="1" x14ac:dyDescent="0.25">
      <c r="B89" s="33"/>
      <c r="C89" s="51"/>
    </row>
    <row r="90" spans="2:3" outlineLevel="1" x14ac:dyDescent="0.25">
      <c r="B90" s="22"/>
      <c r="C90" s="51"/>
    </row>
    <row r="91" spans="2:3" outlineLevel="1" x14ac:dyDescent="0.25">
      <c r="B91" s="25"/>
      <c r="C91" s="23"/>
    </row>
    <row r="92" spans="2:3" ht="21" outlineLevel="1" x14ac:dyDescent="0.25">
      <c r="B92" s="16" t="s">
        <v>46</v>
      </c>
      <c r="C92" s="5"/>
    </row>
    <row r="93" spans="2:3" ht="30" outlineLevel="1" x14ac:dyDescent="0.25">
      <c r="B93" s="47" t="s">
        <v>88</v>
      </c>
      <c r="C93" s="46" t="s">
        <v>94</v>
      </c>
    </row>
    <row r="94" spans="2:3" ht="30" outlineLevel="1" x14ac:dyDescent="0.25">
      <c r="B94" s="48" t="s">
        <v>93</v>
      </c>
      <c r="C94" s="46" t="s">
        <v>171</v>
      </c>
    </row>
    <row r="95" spans="2:3" outlineLevel="1" x14ac:dyDescent="0.25"/>
    <row r="96" spans="2:3" ht="17.25" x14ac:dyDescent="0.25">
      <c r="B96" s="15" t="s">
        <v>85</v>
      </c>
      <c r="C96" s="15"/>
    </row>
    <row r="97" spans="2:3" ht="21" x14ac:dyDescent="0.25">
      <c r="B97" s="16" t="s">
        <v>37</v>
      </c>
      <c r="C97" s="5"/>
    </row>
    <row r="98" spans="2:3" x14ac:dyDescent="0.25">
      <c r="B98" s="17" t="s">
        <v>38</v>
      </c>
      <c r="C98" s="20" t="str">
        <f>VLOOKUP(B96,$B$23:$C$28,2,0)</f>
        <v>D06</v>
      </c>
    </row>
    <row r="99" spans="2:3" x14ac:dyDescent="0.25">
      <c r="B99" s="17" t="s">
        <v>39</v>
      </c>
      <c r="C99" s="20" t="str">
        <f>VLOOKUP(C98,Deployments!$C$6:$L$26,3,0)</f>
        <v>HKWC</v>
      </c>
    </row>
    <row r="100" spans="2:3" x14ac:dyDescent="0.25">
      <c r="B100" s="17" t="s">
        <v>40</v>
      </c>
      <c r="C100" s="20">
        <f>VLOOKUP(C98,Deployments!$C$6:$L$26,4,0)</f>
        <v>3.7347000000000001</v>
      </c>
    </row>
    <row r="101" spans="2:3" x14ac:dyDescent="0.25">
      <c r="B101" s="17" t="s">
        <v>41</v>
      </c>
      <c r="C101" s="20">
        <f>VLOOKUP(C98,Deployments!$C$6:$L$26,5,0)</f>
        <v>52.565600000000003</v>
      </c>
    </row>
    <row r="102" spans="2:3" x14ac:dyDescent="0.25">
      <c r="B102" s="17" t="s">
        <v>42</v>
      </c>
      <c r="C102" s="20" t="str">
        <f>""&amp; VLOOKUP(C98,Deployments!$C$6:$L$26,8,0) &amp; "m"</f>
        <v>32m</v>
      </c>
    </row>
    <row r="103" spans="2:3" x14ac:dyDescent="0.25">
      <c r="B103" s="17" t="s">
        <v>9</v>
      </c>
      <c r="C103" s="21">
        <f>VLOOKUP(C98,Deployments!$C$6:$L$26,9,0)</f>
        <v>43817</v>
      </c>
    </row>
    <row r="104" spans="2:3" x14ac:dyDescent="0.25">
      <c r="B104" s="17" t="s">
        <v>10</v>
      </c>
      <c r="C104" s="21">
        <f>VLOOKUP(C98,Deployments!$C$6:$L$26,10,0)</f>
        <v>43868</v>
      </c>
    </row>
    <row r="105" spans="2:3" x14ac:dyDescent="0.25">
      <c r="B105" s="35"/>
      <c r="C105" s="36"/>
    </row>
    <row r="106" spans="2:3" ht="21" x14ac:dyDescent="0.25">
      <c r="B106" s="16" t="s">
        <v>43</v>
      </c>
      <c r="C106" s="5"/>
    </row>
    <row r="107" spans="2:3" x14ac:dyDescent="0.25">
      <c r="B107" s="19" t="s">
        <v>57</v>
      </c>
      <c r="C107" s="19" t="s">
        <v>82</v>
      </c>
    </row>
    <row r="108" spans="2:3" x14ac:dyDescent="0.25">
      <c r="B108" s="19" t="s">
        <v>58</v>
      </c>
      <c r="C108" s="19" t="s">
        <v>70</v>
      </c>
    </row>
    <row r="109" spans="2:3" x14ac:dyDescent="0.25">
      <c r="B109" s="19" t="s">
        <v>60</v>
      </c>
      <c r="C109" s="19" t="s">
        <v>71</v>
      </c>
    </row>
    <row r="110" spans="2:3" x14ac:dyDescent="0.25">
      <c r="B110" s="19" t="s">
        <v>61</v>
      </c>
      <c r="C110" s="19" t="s">
        <v>72</v>
      </c>
    </row>
    <row r="111" spans="2:3" x14ac:dyDescent="0.25">
      <c r="B111" s="19" t="s">
        <v>63</v>
      </c>
      <c r="C111" s="19" t="s">
        <v>73</v>
      </c>
    </row>
    <row r="112" spans="2:3" x14ac:dyDescent="0.25">
      <c r="B112" s="19" t="s">
        <v>66</v>
      </c>
      <c r="C112" s="19" t="s">
        <v>74</v>
      </c>
    </row>
    <row r="113" spans="2:3" x14ac:dyDescent="0.25">
      <c r="B113" s="19" t="s">
        <v>68</v>
      </c>
      <c r="C113" s="19" t="s">
        <v>75</v>
      </c>
    </row>
    <row r="114" spans="2:3" x14ac:dyDescent="0.25">
      <c r="B114" s="18"/>
      <c r="C114" s="18"/>
    </row>
    <row r="115" spans="2:3" ht="21" x14ac:dyDescent="0.25">
      <c r="B115" s="16" t="s">
        <v>45</v>
      </c>
      <c r="C115" s="5"/>
    </row>
    <row r="116" spans="2:3" x14ac:dyDescent="0.25">
      <c r="B116" s="40" t="s">
        <v>162</v>
      </c>
      <c r="C116" s="51" t="s">
        <v>129</v>
      </c>
    </row>
    <row r="117" spans="2:3" x14ac:dyDescent="0.25">
      <c r="B117" s="52"/>
      <c r="C117" s="45" t="s">
        <v>173</v>
      </c>
    </row>
    <row r="118" spans="2:3" x14ac:dyDescent="0.25">
      <c r="B118" s="52"/>
      <c r="C118" s="45" t="s">
        <v>172</v>
      </c>
    </row>
    <row r="119" spans="2:3" x14ac:dyDescent="0.25">
      <c r="B119" s="52"/>
      <c r="C119" s="51" t="s">
        <v>131</v>
      </c>
    </row>
    <row r="120" spans="2:3" x14ac:dyDescent="0.25">
      <c r="B120" s="49"/>
      <c r="C120" s="53" t="s">
        <v>95</v>
      </c>
    </row>
    <row r="121" spans="2:3" x14ac:dyDescent="0.25">
      <c r="B121" s="49"/>
      <c r="C121" s="51" t="s">
        <v>96</v>
      </c>
    </row>
    <row r="122" spans="2:3" x14ac:dyDescent="0.25">
      <c r="B122" s="49"/>
      <c r="C122" s="51" t="s">
        <v>175</v>
      </c>
    </row>
    <row r="123" spans="2:3" x14ac:dyDescent="0.25">
      <c r="B123" s="49"/>
      <c r="C123" s="51" t="s">
        <v>174</v>
      </c>
    </row>
    <row r="124" spans="2:3" x14ac:dyDescent="0.25">
      <c r="B124" s="52"/>
      <c r="C124" s="45"/>
    </row>
    <row r="125" spans="2:3" x14ac:dyDescent="0.25">
      <c r="B125" s="52"/>
      <c r="C125" s="51"/>
    </row>
    <row r="126" spans="2:3" x14ac:dyDescent="0.25">
      <c r="B126" s="25"/>
      <c r="C126" s="23"/>
    </row>
    <row r="127" spans="2:3" ht="21" x14ac:dyDescent="0.25">
      <c r="B127" s="16" t="s">
        <v>46</v>
      </c>
      <c r="C127" s="5"/>
    </row>
    <row r="128" spans="2:3" ht="30" x14ac:dyDescent="0.25">
      <c r="B128" s="54"/>
      <c r="C128" s="63" t="s">
        <v>86</v>
      </c>
    </row>
    <row r="129" spans="2:3" ht="75" x14ac:dyDescent="0.25">
      <c r="B129" s="47" t="s">
        <v>88</v>
      </c>
      <c r="C129" s="63" t="s">
        <v>140</v>
      </c>
    </row>
    <row r="130" spans="2:3" ht="30" x14ac:dyDescent="0.25">
      <c r="B130" s="48" t="s">
        <v>93</v>
      </c>
      <c r="C130" s="46" t="s">
        <v>171</v>
      </c>
    </row>
    <row r="131" spans="2:3" ht="30" x14ac:dyDescent="0.25">
      <c r="B131" s="47" t="s">
        <v>189</v>
      </c>
      <c r="C131" s="63" t="s">
        <v>195</v>
      </c>
    </row>
    <row r="133" spans="2:3" ht="17.25" x14ac:dyDescent="0.25">
      <c r="B133" s="15" t="s">
        <v>155</v>
      </c>
      <c r="C133" s="15"/>
    </row>
    <row r="134" spans="2:3" ht="21" x14ac:dyDescent="0.25">
      <c r="B134" s="16" t="s">
        <v>37</v>
      </c>
      <c r="C134" s="5"/>
    </row>
    <row r="135" spans="2:3" x14ac:dyDescent="0.25">
      <c r="B135" s="17" t="s">
        <v>38</v>
      </c>
      <c r="C135" s="20" t="str">
        <f>VLOOKUP(B133,$B$23:$C$28,2,0)</f>
        <v>D07</v>
      </c>
    </row>
    <row r="136" spans="2:3" x14ac:dyDescent="0.25">
      <c r="B136" s="17" t="s">
        <v>39</v>
      </c>
      <c r="C136" s="20" t="str">
        <f>VLOOKUP(C135,Deployments!$C$6:$L$26,3,0)</f>
        <v>HKWB</v>
      </c>
    </row>
    <row r="137" spans="2:3" x14ac:dyDescent="0.25">
      <c r="B137" s="17" t="s">
        <v>40</v>
      </c>
      <c r="C137" s="20">
        <f>VLOOKUP(C135,Deployments!$C$6:$L$26,4,0)</f>
        <v>3.7377333333333334</v>
      </c>
    </row>
    <row r="138" spans="2:3" x14ac:dyDescent="0.25">
      <c r="B138" s="17" t="s">
        <v>41</v>
      </c>
      <c r="C138" s="20">
        <f>VLOOKUP(C135,Deployments!$C$6:$L$26,5,0)</f>
        <v>52.570050000000002</v>
      </c>
    </row>
    <row r="139" spans="2:3" x14ac:dyDescent="0.25">
      <c r="B139" s="17" t="s">
        <v>42</v>
      </c>
      <c r="C139" s="20" t="str">
        <f>""&amp; VLOOKUP(C135,Deployments!$C$6:$L$26,8,0) &amp; "m"</f>
        <v>30m</v>
      </c>
    </row>
    <row r="140" spans="2:3" x14ac:dyDescent="0.25">
      <c r="B140" s="17" t="s">
        <v>9</v>
      </c>
      <c r="C140" s="21">
        <f>VLOOKUP(C135,Deployments!$C$6:$L$26,9,0)</f>
        <v>43945</v>
      </c>
    </row>
    <row r="141" spans="2:3" x14ac:dyDescent="0.25">
      <c r="B141" s="17" t="s">
        <v>10</v>
      </c>
      <c r="C141" s="21">
        <f>VLOOKUP(C135,Deployments!$C$6:$L$26,10,0)</f>
        <v>44089</v>
      </c>
    </row>
    <row r="142" spans="2:3" x14ac:dyDescent="0.25">
      <c r="B142" s="35"/>
      <c r="C142" s="36"/>
    </row>
    <row r="143" spans="2:3" ht="21" x14ac:dyDescent="0.25">
      <c r="B143" s="16" t="s">
        <v>43</v>
      </c>
      <c r="C143" s="5"/>
    </row>
    <row r="144" spans="2:3" x14ac:dyDescent="0.25">
      <c r="B144" s="19" t="s">
        <v>57</v>
      </c>
      <c r="C144" s="19" t="s">
        <v>82</v>
      </c>
    </row>
    <row r="145" spans="2:3" x14ac:dyDescent="0.25">
      <c r="B145" s="19" t="s">
        <v>58</v>
      </c>
      <c r="C145" s="19" t="s">
        <v>70</v>
      </c>
    </row>
    <row r="146" spans="2:3" x14ac:dyDescent="0.25">
      <c r="B146" s="19" t="s">
        <v>60</v>
      </c>
      <c r="C146" s="19" t="s">
        <v>71</v>
      </c>
    </row>
    <row r="147" spans="2:3" x14ac:dyDescent="0.25">
      <c r="B147" s="19" t="s">
        <v>61</v>
      </c>
      <c r="C147" s="19" t="s">
        <v>72</v>
      </c>
    </row>
    <row r="148" spans="2:3" x14ac:dyDescent="0.25">
      <c r="B148" s="19" t="s">
        <v>63</v>
      </c>
      <c r="C148" s="19" t="s">
        <v>73</v>
      </c>
    </row>
    <row r="149" spans="2:3" x14ac:dyDescent="0.25">
      <c r="B149" s="19" t="s">
        <v>66</v>
      </c>
      <c r="C149" s="19" t="s">
        <v>74</v>
      </c>
    </row>
    <row r="150" spans="2:3" x14ac:dyDescent="0.25">
      <c r="B150" s="19" t="s">
        <v>68</v>
      </c>
      <c r="C150" s="19" t="s">
        <v>75</v>
      </c>
    </row>
    <row r="151" spans="2:3" x14ac:dyDescent="0.25">
      <c r="B151" s="18"/>
      <c r="C151" s="18"/>
    </row>
    <row r="152" spans="2:3" ht="21" x14ac:dyDescent="0.25">
      <c r="B152" s="16" t="s">
        <v>45</v>
      </c>
      <c r="C152" s="5"/>
    </row>
    <row r="153" spans="2:3" x14ac:dyDescent="0.25">
      <c r="B153" s="40" t="s">
        <v>162</v>
      </c>
      <c r="C153" s="51" t="s">
        <v>129</v>
      </c>
    </row>
    <row r="154" spans="2:3" x14ac:dyDescent="0.25">
      <c r="B154" s="52"/>
      <c r="C154" s="45" t="s">
        <v>178</v>
      </c>
    </row>
    <row r="155" spans="2:3" x14ac:dyDescent="0.25">
      <c r="B155" s="52"/>
      <c r="C155" s="45" t="s">
        <v>172</v>
      </c>
    </row>
    <row r="156" spans="2:3" x14ac:dyDescent="0.25">
      <c r="B156" s="52"/>
      <c r="C156" s="51" t="s">
        <v>131</v>
      </c>
    </row>
    <row r="157" spans="2:3" x14ac:dyDescent="0.25">
      <c r="B157" s="49"/>
      <c r="C157" s="53" t="s">
        <v>95</v>
      </c>
    </row>
    <row r="158" spans="2:3" x14ac:dyDescent="0.25">
      <c r="B158" s="49"/>
      <c r="C158" s="51" t="s">
        <v>96</v>
      </c>
    </row>
    <row r="159" spans="2:3" x14ac:dyDescent="0.25">
      <c r="B159" s="49"/>
      <c r="C159" s="51" t="s">
        <v>175</v>
      </c>
    </row>
    <row r="160" spans="2:3" x14ac:dyDescent="0.25">
      <c r="B160" s="49"/>
      <c r="C160" s="51" t="s">
        <v>174</v>
      </c>
    </row>
    <row r="161" spans="2:3" ht="30" x14ac:dyDescent="0.25">
      <c r="B161" s="52"/>
      <c r="C161" s="45" t="s">
        <v>176</v>
      </c>
    </row>
    <row r="162" spans="2:3" x14ac:dyDescent="0.25">
      <c r="B162" s="52"/>
      <c r="C162" s="23" t="s">
        <v>177</v>
      </c>
    </row>
    <row r="163" spans="2:3" x14ac:dyDescent="0.25">
      <c r="B163" s="52"/>
      <c r="C163" s="23" t="s">
        <v>179</v>
      </c>
    </row>
    <row r="164" spans="2:3" x14ac:dyDescent="0.25">
      <c r="B164" s="25"/>
      <c r="C164" s="23"/>
    </row>
    <row r="165" spans="2:3" ht="21" x14ac:dyDescent="0.25">
      <c r="B165" s="16" t="s">
        <v>46</v>
      </c>
      <c r="C165" s="5"/>
    </row>
    <row r="166" spans="2:3" ht="30" x14ac:dyDescent="0.25">
      <c r="B166" s="45" t="s">
        <v>32</v>
      </c>
      <c r="C166" s="46" t="s">
        <v>139</v>
      </c>
    </row>
    <row r="167" spans="2:3" ht="30" x14ac:dyDescent="0.25">
      <c r="B167" s="48" t="s">
        <v>93</v>
      </c>
      <c r="C167" s="46" t="s">
        <v>171</v>
      </c>
    </row>
    <row r="168" spans="2:3" ht="30" x14ac:dyDescent="0.25">
      <c r="B168" s="47" t="s">
        <v>164</v>
      </c>
      <c r="C168" s="59" t="s">
        <v>165</v>
      </c>
    </row>
    <row r="169" spans="2:3" ht="30" x14ac:dyDescent="0.25">
      <c r="B169" s="47" t="s">
        <v>189</v>
      </c>
      <c r="C169" s="63" t="s">
        <v>195</v>
      </c>
    </row>
    <row r="171" spans="2:3" ht="17.25" x14ac:dyDescent="0.25">
      <c r="B171" s="15" t="s">
        <v>156</v>
      </c>
      <c r="C171" s="15"/>
    </row>
    <row r="172" spans="2:3" ht="21" x14ac:dyDescent="0.25">
      <c r="B172" s="16" t="s">
        <v>37</v>
      </c>
      <c r="C172" s="5"/>
    </row>
    <row r="173" spans="2:3" x14ac:dyDescent="0.25">
      <c r="B173" s="17" t="s">
        <v>38</v>
      </c>
      <c r="C173" s="20" t="str">
        <f>VLOOKUP(B171,$B$23:$C$28,2,0)</f>
        <v>D10</v>
      </c>
    </row>
    <row r="174" spans="2:3" x14ac:dyDescent="0.25">
      <c r="B174" s="17" t="s">
        <v>39</v>
      </c>
      <c r="C174" s="20" t="str">
        <f>VLOOKUP(C173,Deployments!$C$6:$L$26,3,0)</f>
        <v>HKWA-2</v>
      </c>
    </row>
    <row r="175" spans="2:3" x14ac:dyDescent="0.25">
      <c r="B175" s="17" t="s">
        <v>40</v>
      </c>
      <c r="C175" s="20">
        <f>VLOOKUP(C173,Deployments!$C$6:$L$26,4,0)</f>
        <v>3.7135333333333334</v>
      </c>
    </row>
    <row r="176" spans="2:3" x14ac:dyDescent="0.25">
      <c r="B176" s="17" t="s">
        <v>41</v>
      </c>
      <c r="C176" s="20">
        <f>VLOOKUP(C173,Deployments!$C$6:$L$26,5,0)</f>
        <v>52.569266666666664</v>
      </c>
    </row>
    <row r="177" spans="2:3" x14ac:dyDescent="0.25">
      <c r="B177" s="17" t="s">
        <v>42</v>
      </c>
      <c r="C177" s="20" t="str">
        <f>""&amp; VLOOKUP(C173,Deployments!$C$6:$L$26,8,0) &amp; "m"</f>
        <v>22m</v>
      </c>
    </row>
    <row r="178" spans="2:3" x14ac:dyDescent="0.25">
      <c r="B178" s="17" t="s">
        <v>9</v>
      </c>
      <c r="C178" s="21">
        <f>VLOOKUP(C173,Deployments!$C$6:$L$26,9,0)</f>
        <v>44141</v>
      </c>
    </row>
    <row r="179" spans="2:3" x14ac:dyDescent="0.25">
      <c r="B179" s="17" t="s">
        <v>10</v>
      </c>
      <c r="C179" s="21">
        <f>VLOOKUP(C173,Deployments!$C$6:$L$26,10,0)</f>
        <v>44238</v>
      </c>
    </row>
    <row r="180" spans="2:3" x14ac:dyDescent="0.25">
      <c r="B180" s="35"/>
      <c r="C180" s="36"/>
    </row>
    <row r="181" spans="2:3" ht="21" x14ac:dyDescent="0.25">
      <c r="B181" s="16" t="s">
        <v>43</v>
      </c>
      <c r="C181" s="5"/>
    </row>
    <row r="182" spans="2:3" x14ac:dyDescent="0.25">
      <c r="B182" s="19" t="s">
        <v>57</v>
      </c>
      <c r="C182" s="19" t="s">
        <v>82</v>
      </c>
    </row>
    <row r="183" spans="2:3" x14ac:dyDescent="0.25">
      <c r="B183" s="19" t="s">
        <v>58</v>
      </c>
      <c r="C183" s="19" t="s">
        <v>70</v>
      </c>
    </row>
    <row r="184" spans="2:3" x14ac:dyDescent="0.25">
      <c r="B184" s="19" t="s">
        <v>60</v>
      </c>
      <c r="C184" s="19" t="s">
        <v>71</v>
      </c>
    </row>
    <row r="185" spans="2:3" x14ac:dyDescent="0.25">
      <c r="B185" s="19" t="s">
        <v>61</v>
      </c>
      <c r="C185" s="19" t="s">
        <v>72</v>
      </c>
    </row>
    <row r="186" spans="2:3" x14ac:dyDescent="0.25">
      <c r="B186" s="19" t="s">
        <v>63</v>
      </c>
      <c r="C186" s="19" t="s">
        <v>73</v>
      </c>
    </row>
    <row r="187" spans="2:3" x14ac:dyDescent="0.25">
      <c r="B187" s="19" t="s">
        <v>66</v>
      </c>
      <c r="C187" s="19" t="s">
        <v>74</v>
      </c>
    </row>
    <row r="188" spans="2:3" x14ac:dyDescent="0.25">
      <c r="B188" s="19" t="s">
        <v>68</v>
      </c>
      <c r="C188" s="19" t="s">
        <v>75</v>
      </c>
    </row>
    <row r="189" spans="2:3" x14ac:dyDescent="0.25">
      <c r="B189" s="18"/>
      <c r="C189" s="18"/>
    </row>
    <row r="190" spans="2:3" ht="21" x14ac:dyDescent="0.25">
      <c r="B190" s="16" t="s">
        <v>45</v>
      </c>
      <c r="C190" s="5"/>
    </row>
    <row r="191" spans="2:3" x14ac:dyDescent="0.25">
      <c r="B191" s="40" t="s">
        <v>162</v>
      </c>
      <c r="C191" s="51" t="s">
        <v>129</v>
      </c>
    </row>
    <row r="192" spans="2:3" x14ac:dyDescent="0.25">
      <c r="B192" s="52"/>
      <c r="C192" s="45" t="s">
        <v>178</v>
      </c>
    </row>
    <row r="193" spans="2:3" x14ac:dyDescent="0.25">
      <c r="B193" s="52"/>
      <c r="C193" s="45" t="s">
        <v>172</v>
      </c>
    </row>
    <row r="194" spans="2:3" x14ac:dyDescent="0.25">
      <c r="B194" s="52"/>
      <c r="C194" s="51" t="s">
        <v>131</v>
      </c>
    </row>
    <row r="195" spans="2:3" x14ac:dyDescent="0.25">
      <c r="B195" s="49"/>
      <c r="C195" s="53" t="s">
        <v>95</v>
      </c>
    </row>
    <row r="196" spans="2:3" x14ac:dyDescent="0.25">
      <c r="B196" s="49"/>
      <c r="C196" s="51" t="s">
        <v>96</v>
      </c>
    </row>
    <row r="197" spans="2:3" x14ac:dyDescent="0.25">
      <c r="B197" s="49"/>
      <c r="C197" s="51" t="s">
        <v>175</v>
      </c>
    </row>
    <row r="198" spans="2:3" x14ac:dyDescent="0.25">
      <c r="B198" s="49"/>
      <c r="C198" s="51" t="s">
        <v>174</v>
      </c>
    </row>
    <row r="199" spans="2:3" ht="30" x14ac:dyDescent="0.25">
      <c r="B199" s="52"/>
      <c r="C199" s="45" t="s">
        <v>176</v>
      </c>
    </row>
    <row r="200" spans="2:3" x14ac:dyDescent="0.25">
      <c r="B200" s="52"/>
      <c r="C200" s="23" t="s">
        <v>177</v>
      </c>
    </row>
    <row r="201" spans="2:3" x14ac:dyDescent="0.25">
      <c r="B201" s="52"/>
      <c r="C201" s="23" t="s">
        <v>179</v>
      </c>
    </row>
    <row r="202" spans="2:3" x14ac:dyDescent="0.25">
      <c r="B202" s="52"/>
      <c r="C202" s="23" t="s">
        <v>180</v>
      </c>
    </row>
    <row r="203" spans="2:3" x14ac:dyDescent="0.25">
      <c r="B203" s="25"/>
      <c r="C203" s="23" t="s">
        <v>181</v>
      </c>
    </row>
    <row r="204" spans="2:3" ht="21" x14ac:dyDescent="0.25">
      <c r="B204" s="16" t="s">
        <v>46</v>
      </c>
      <c r="C204" s="5"/>
    </row>
    <row r="205" spans="2:3" ht="30" x14ac:dyDescent="0.25">
      <c r="B205" s="47" t="s">
        <v>164</v>
      </c>
      <c r="C205" s="59" t="s">
        <v>165</v>
      </c>
    </row>
    <row r="206" spans="2:3" ht="45" x14ac:dyDescent="0.25">
      <c r="B206" s="47" t="s">
        <v>182</v>
      </c>
      <c r="C206" s="60" t="s">
        <v>183</v>
      </c>
    </row>
    <row r="207" spans="2:3" ht="30" x14ac:dyDescent="0.25">
      <c r="B207" s="48" t="s">
        <v>93</v>
      </c>
      <c r="C207" s="46" t="s">
        <v>171</v>
      </c>
    </row>
    <row r="208" spans="2:3" ht="30" x14ac:dyDescent="0.25">
      <c r="B208" s="47" t="s">
        <v>189</v>
      </c>
      <c r="C208" s="63" t="s">
        <v>195</v>
      </c>
    </row>
  </sheetData>
  <mergeCells count="2">
    <mergeCell ref="B3:C3"/>
    <mergeCell ref="B31:C31"/>
  </mergeCells>
  <pageMargins left="0.25" right="0.25" top="0.75" bottom="0.75" header="0.3" footer="0.3"/>
  <pageSetup paperSize="9" scale="77" fitToHeight="0" orientation="portrait"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3E62F-6CA1-4379-87C1-16169FB51868}">
  <sheetPr>
    <pageSetUpPr fitToPage="1"/>
  </sheetPr>
  <dimension ref="B3:C126"/>
  <sheetViews>
    <sheetView showGridLines="0" tabSelected="1" topLeftCell="A115" zoomScaleNormal="100" workbookViewId="0">
      <selection activeCell="G120" sqref="G120"/>
    </sheetView>
  </sheetViews>
  <sheetFormatPr defaultRowHeight="15" outlineLevelRow="1" x14ac:dyDescent="0.25"/>
  <cols>
    <col min="1" max="1" width="6.42578125" customWidth="1"/>
    <col min="2" max="2" width="47.5703125" customWidth="1"/>
    <col min="3" max="3" width="73.7109375" customWidth="1"/>
  </cols>
  <sheetData>
    <row r="3" spans="2:3" ht="28.5" customHeight="1" x14ac:dyDescent="0.25">
      <c r="B3" s="65" t="s">
        <v>19</v>
      </c>
      <c r="C3" s="68"/>
    </row>
    <row r="4" spans="2:3" ht="17.25" x14ac:dyDescent="0.25">
      <c r="B4" s="15" t="s">
        <v>22</v>
      </c>
      <c r="C4" s="15" t="s">
        <v>23</v>
      </c>
    </row>
    <row r="5" spans="2:3" ht="21" x14ac:dyDescent="0.25">
      <c r="B5" s="16" t="s">
        <v>24</v>
      </c>
      <c r="C5" s="5"/>
    </row>
    <row r="6" spans="2:3" x14ac:dyDescent="0.25">
      <c r="B6" s="17" t="s">
        <v>25</v>
      </c>
      <c r="C6" s="18" t="s">
        <v>19</v>
      </c>
    </row>
    <row r="7" spans="2:3" x14ac:dyDescent="0.25">
      <c r="B7" s="17" t="s">
        <v>26</v>
      </c>
      <c r="C7" s="18" t="s">
        <v>19</v>
      </c>
    </row>
    <row r="8" spans="2:3" x14ac:dyDescent="0.25">
      <c r="B8" s="39" t="s">
        <v>103</v>
      </c>
      <c r="C8" s="40">
        <v>2.1</v>
      </c>
    </row>
    <row r="9" spans="2:3" ht="21" x14ac:dyDescent="0.25">
      <c r="B9" s="16" t="s">
        <v>27</v>
      </c>
      <c r="C9" s="5"/>
    </row>
    <row r="10" spans="2:3" ht="30" x14ac:dyDescent="0.25">
      <c r="B10" s="17" t="s">
        <v>28</v>
      </c>
      <c r="C10" s="34" t="s">
        <v>87</v>
      </c>
    </row>
    <row r="11" spans="2:3" x14ac:dyDescent="0.25">
      <c r="B11" s="17"/>
      <c r="C11" s="18"/>
    </row>
    <row r="12" spans="2:3" ht="21" x14ac:dyDescent="0.25">
      <c r="B12" s="16" t="s">
        <v>30</v>
      </c>
      <c r="C12" s="5"/>
    </row>
    <row r="13" spans="2:3" ht="35.25" customHeight="1" x14ac:dyDescent="0.25">
      <c r="B13" s="41" t="s">
        <v>107</v>
      </c>
      <c r="C13" s="42" t="s">
        <v>145</v>
      </c>
    </row>
    <row r="14" spans="2:3" ht="45" x14ac:dyDescent="0.25">
      <c r="B14" s="43" t="s">
        <v>44</v>
      </c>
      <c r="C14" s="44" t="s">
        <v>146</v>
      </c>
    </row>
    <row r="15" spans="2:3" ht="30" x14ac:dyDescent="0.25">
      <c r="B15" s="43" t="s">
        <v>31</v>
      </c>
      <c r="C15" s="44" t="s">
        <v>126</v>
      </c>
    </row>
    <row r="16" spans="2:3" x14ac:dyDescent="0.25">
      <c r="B16" s="43" t="s">
        <v>32</v>
      </c>
      <c r="C16" s="43" t="s">
        <v>125</v>
      </c>
    </row>
    <row r="17" spans="2:3" x14ac:dyDescent="0.25">
      <c r="B17" s="43" t="s">
        <v>100</v>
      </c>
      <c r="C17" s="43" t="s">
        <v>124</v>
      </c>
    </row>
    <row r="18" spans="2:3" x14ac:dyDescent="0.25">
      <c r="B18" s="43" t="s">
        <v>101</v>
      </c>
      <c r="C18" s="43" t="s">
        <v>123</v>
      </c>
    </row>
    <row r="19" spans="2:3" x14ac:dyDescent="0.25">
      <c r="B19" s="43" t="s">
        <v>102</v>
      </c>
      <c r="C19" s="43" t="s">
        <v>122</v>
      </c>
    </row>
    <row r="20" spans="2:3" x14ac:dyDescent="0.25">
      <c r="B20" s="19"/>
      <c r="C20" s="19"/>
    </row>
    <row r="21" spans="2:3" x14ac:dyDescent="0.25">
      <c r="B21" s="18"/>
      <c r="C21" s="18"/>
    </row>
    <row r="22" spans="2:3" ht="21" x14ac:dyDescent="0.25">
      <c r="B22" s="16" t="s">
        <v>33</v>
      </c>
      <c r="C22" s="5"/>
    </row>
    <row r="23" spans="2:3" x14ac:dyDescent="0.25">
      <c r="B23" s="19" t="s">
        <v>34</v>
      </c>
      <c r="C23" s="19" t="s">
        <v>14</v>
      </c>
    </row>
    <row r="24" spans="2:3" x14ac:dyDescent="0.25">
      <c r="B24" s="19" t="s">
        <v>35</v>
      </c>
      <c r="C24" s="19" t="s">
        <v>153</v>
      </c>
    </row>
    <row r="25" spans="2:3" x14ac:dyDescent="0.25">
      <c r="B25" s="19" t="s">
        <v>85</v>
      </c>
      <c r="C25" s="19" t="s">
        <v>154</v>
      </c>
    </row>
    <row r="26" spans="2:3" x14ac:dyDescent="0.25">
      <c r="B26" s="19"/>
      <c r="C26" s="19"/>
    </row>
    <row r="27" spans="2:3" x14ac:dyDescent="0.25">
      <c r="B27" s="18"/>
      <c r="C27" s="18"/>
    </row>
    <row r="30" spans="2:3" ht="22.5" x14ac:dyDescent="0.25">
      <c r="B30" s="65" t="s">
        <v>36</v>
      </c>
      <c r="C30" s="68"/>
    </row>
    <row r="31" spans="2:3" ht="11.25" customHeight="1" x14ac:dyDescent="0.25"/>
    <row r="32" spans="2:3" ht="17.25" x14ac:dyDescent="0.25">
      <c r="B32" s="15" t="s">
        <v>34</v>
      </c>
      <c r="C32" s="15"/>
    </row>
    <row r="33" spans="2:3" ht="21" outlineLevel="1" x14ac:dyDescent="0.25">
      <c r="B33" s="16" t="s">
        <v>37</v>
      </c>
      <c r="C33" s="5"/>
    </row>
    <row r="34" spans="2:3" outlineLevel="1" x14ac:dyDescent="0.25">
      <c r="B34" s="17" t="s">
        <v>38</v>
      </c>
      <c r="C34" s="20" t="str">
        <f>VLOOKUP(B32,$B$23:$C$27,2,0)</f>
        <v>D03</v>
      </c>
    </row>
    <row r="35" spans="2:3" outlineLevel="1" x14ac:dyDescent="0.25">
      <c r="B35" s="17" t="s">
        <v>39</v>
      </c>
      <c r="C35" s="20" t="str">
        <f>VLOOKUP(C34,Deployments!$C$6:$L$26,3,0)</f>
        <v>HKWC</v>
      </c>
    </row>
    <row r="36" spans="2:3" outlineLevel="1" x14ac:dyDescent="0.25">
      <c r="B36" s="17" t="s">
        <v>40</v>
      </c>
      <c r="C36" s="20">
        <f>VLOOKUP(C34,Deployments!$C$6:$L$26,4,0)</f>
        <v>3.7347000000000001</v>
      </c>
    </row>
    <row r="37" spans="2:3" outlineLevel="1" x14ac:dyDescent="0.25">
      <c r="B37" s="17" t="s">
        <v>41</v>
      </c>
      <c r="C37" s="20">
        <f>VLOOKUP(C34,Deployments!$C$6:$L$26,5,0)</f>
        <v>52.565600000000003</v>
      </c>
    </row>
    <row r="38" spans="2:3" outlineLevel="1" x14ac:dyDescent="0.25">
      <c r="B38" s="17" t="s">
        <v>42</v>
      </c>
      <c r="C38" s="20" t="str">
        <f>""&amp; VLOOKUP(C34,Deployments!$C$6:$L$26,8,0) &amp; "m"</f>
        <v>32m</v>
      </c>
    </row>
    <row r="39" spans="2:3" outlineLevel="1" x14ac:dyDescent="0.25">
      <c r="B39" s="17" t="s">
        <v>9</v>
      </c>
      <c r="C39" s="21">
        <f>VLOOKUP(C34,Deployments!$C$6:$L$26,9,0)</f>
        <v>43632</v>
      </c>
    </row>
    <row r="40" spans="2:3" outlineLevel="1" x14ac:dyDescent="0.25">
      <c r="B40" s="17" t="s">
        <v>10</v>
      </c>
      <c r="C40" s="21">
        <f>VLOOKUP(C34,Deployments!$C$6:$L$26,10,0)</f>
        <v>43793</v>
      </c>
    </row>
    <row r="41" spans="2:3" outlineLevel="1" x14ac:dyDescent="0.25">
      <c r="B41" s="35"/>
      <c r="C41" s="36"/>
    </row>
    <row r="42" spans="2:3" ht="21" outlineLevel="1" x14ac:dyDescent="0.25">
      <c r="B42" s="16" t="s">
        <v>43</v>
      </c>
      <c r="C42" s="5"/>
    </row>
    <row r="43" spans="2:3" outlineLevel="1" x14ac:dyDescent="0.25">
      <c r="B43" s="19" t="s">
        <v>57</v>
      </c>
      <c r="C43" s="19" t="s">
        <v>83</v>
      </c>
    </row>
    <row r="44" spans="2:3" outlineLevel="1" x14ac:dyDescent="0.25">
      <c r="B44" s="19" t="s">
        <v>58</v>
      </c>
      <c r="C44" s="43" t="s">
        <v>76</v>
      </c>
    </row>
    <row r="45" spans="2:3" outlineLevel="1" x14ac:dyDescent="0.25">
      <c r="B45" s="19" t="s">
        <v>60</v>
      </c>
      <c r="C45" s="43" t="s">
        <v>105</v>
      </c>
    </row>
    <row r="46" spans="2:3" outlineLevel="1" x14ac:dyDescent="0.25">
      <c r="B46" s="19" t="s">
        <v>61</v>
      </c>
      <c r="C46" s="43" t="s">
        <v>77</v>
      </c>
    </row>
    <row r="47" spans="2:3" outlineLevel="1" x14ac:dyDescent="0.25">
      <c r="B47" s="19" t="s">
        <v>63</v>
      </c>
      <c r="C47" s="43" t="s">
        <v>78</v>
      </c>
    </row>
    <row r="48" spans="2:3" outlineLevel="1" x14ac:dyDescent="0.25">
      <c r="B48" s="19" t="s">
        <v>66</v>
      </c>
      <c r="C48" s="43" t="s">
        <v>79</v>
      </c>
    </row>
    <row r="49" spans="2:3" outlineLevel="1" x14ac:dyDescent="0.25">
      <c r="B49" s="19" t="s">
        <v>68</v>
      </c>
      <c r="C49" s="43" t="s">
        <v>106</v>
      </c>
    </row>
    <row r="50" spans="2:3" outlineLevel="1" x14ac:dyDescent="0.25">
      <c r="B50" s="18"/>
      <c r="C50" s="40"/>
    </row>
    <row r="51" spans="2:3" ht="21" outlineLevel="1" x14ac:dyDescent="0.25">
      <c r="B51" s="16" t="s">
        <v>45</v>
      </c>
      <c r="C51" s="5"/>
    </row>
    <row r="52" spans="2:3" outlineLevel="1" x14ac:dyDescent="0.25">
      <c r="B52" s="24"/>
      <c r="C52" s="27" t="s">
        <v>80</v>
      </c>
    </row>
    <row r="53" spans="2:3" ht="30" outlineLevel="1" x14ac:dyDescent="0.25">
      <c r="B53" s="22"/>
      <c r="C53" s="45" t="s">
        <v>132</v>
      </c>
    </row>
    <row r="54" spans="2:3" outlineLevel="1" x14ac:dyDescent="0.25">
      <c r="B54" s="22"/>
      <c r="C54" s="27" t="s">
        <v>188</v>
      </c>
    </row>
    <row r="55" spans="2:3" outlineLevel="1" x14ac:dyDescent="0.25">
      <c r="B55" s="22"/>
    </row>
    <row r="56" spans="2:3" outlineLevel="1" x14ac:dyDescent="0.25">
      <c r="B56" s="25"/>
      <c r="C56" s="23"/>
    </row>
    <row r="57" spans="2:3" ht="21" outlineLevel="1" x14ac:dyDescent="0.25">
      <c r="B57" s="16" t="s">
        <v>46</v>
      </c>
      <c r="C57" s="5"/>
    </row>
    <row r="58" spans="2:3" ht="30" outlineLevel="1" x14ac:dyDescent="0.25">
      <c r="B58" s="45" t="s">
        <v>32</v>
      </c>
      <c r="C58" s="46" t="s">
        <v>141</v>
      </c>
    </row>
    <row r="59" spans="2:3" ht="30" outlineLevel="1" x14ac:dyDescent="0.25">
      <c r="B59" s="47" t="s">
        <v>88</v>
      </c>
      <c r="C59" s="46" t="s">
        <v>187</v>
      </c>
    </row>
    <row r="60" spans="2:3" ht="30" outlineLevel="1" x14ac:dyDescent="0.25">
      <c r="B60" s="47" t="s">
        <v>99</v>
      </c>
      <c r="C60" s="46" t="s">
        <v>98</v>
      </c>
    </row>
    <row r="61" spans="2:3" ht="45" outlineLevel="1" x14ac:dyDescent="0.25">
      <c r="B61" s="48" t="s">
        <v>90</v>
      </c>
      <c r="C61" s="46" t="s">
        <v>142</v>
      </c>
    </row>
    <row r="62" spans="2:3" outlineLevel="1" x14ac:dyDescent="0.25">
      <c r="B62" s="25"/>
      <c r="C62" s="23"/>
    </row>
    <row r="64" spans="2:3" ht="17.25" x14ac:dyDescent="0.25">
      <c r="B64" s="15" t="s">
        <v>35</v>
      </c>
      <c r="C64" s="15"/>
    </row>
    <row r="65" spans="2:3" ht="21" outlineLevel="1" x14ac:dyDescent="0.25">
      <c r="B65" s="16" t="s">
        <v>37</v>
      </c>
      <c r="C65" s="5"/>
    </row>
    <row r="66" spans="2:3" outlineLevel="1" x14ac:dyDescent="0.25">
      <c r="B66" s="17" t="s">
        <v>38</v>
      </c>
      <c r="C66" s="20" t="str">
        <f>VLOOKUP(B64,$B$23:$C$27,2,0)</f>
        <v>D09</v>
      </c>
    </row>
    <row r="67" spans="2:3" outlineLevel="1" x14ac:dyDescent="0.25">
      <c r="B67" s="17" t="s">
        <v>39</v>
      </c>
      <c r="C67" s="20" t="str">
        <f>VLOOKUP(C66,Deployments!$C$6:$L$26,3,0)</f>
        <v>HKWB</v>
      </c>
    </row>
    <row r="68" spans="2:3" outlineLevel="1" x14ac:dyDescent="0.25">
      <c r="B68" s="17" t="s">
        <v>40</v>
      </c>
      <c r="C68" s="20">
        <f>VLOOKUP(C66,Deployments!$C$6:$L$26,4,0)</f>
        <v>3.7377333333333334</v>
      </c>
    </row>
    <row r="69" spans="2:3" outlineLevel="1" x14ac:dyDescent="0.25">
      <c r="B69" s="17" t="s">
        <v>41</v>
      </c>
      <c r="C69" s="20">
        <f>VLOOKUP(C66,Deployments!$C$6:$L$26,5,0)</f>
        <v>52.570050000000002</v>
      </c>
    </row>
    <row r="70" spans="2:3" outlineLevel="1" x14ac:dyDescent="0.25">
      <c r="B70" s="17" t="s">
        <v>42</v>
      </c>
      <c r="C70" s="20" t="str">
        <f>""&amp; VLOOKUP(C66,Deployments!$C$6:$L$26,8,0) &amp; "m"</f>
        <v>30m</v>
      </c>
    </row>
    <row r="71" spans="2:3" outlineLevel="1" x14ac:dyDescent="0.25">
      <c r="B71" s="17" t="s">
        <v>9</v>
      </c>
      <c r="C71" s="21">
        <f>VLOOKUP(C66,Deployments!$C$6:$L$26,9,0)</f>
        <v>44089</v>
      </c>
    </row>
    <row r="72" spans="2:3" outlineLevel="1" x14ac:dyDescent="0.25">
      <c r="B72" s="17" t="s">
        <v>10</v>
      </c>
      <c r="C72" s="21">
        <f>VLOOKUP(C66,Deployments!$C$6:$L$26,10,0)</f>
        <v>44149</v>
      </c>
    </row>
    <row r="73" spans="2:3" ht="21" outlineLevel="1" x14ac:dyDescent="0.25">
      <c r="B73" s="16" t="s">
        <v>43</v>
      </c>
      <c r="C73" s="5"/>
    </row>
    <row r="74" spans="2:3" outlineLevel="1" x14ac:dyDescent="0.25">
      <c r="B74" s="19" t="s">
        <v>57</v>
      </c>
      <c r="C74" s="19" t="s">
        <v>83</v>
      </c>
    </row>
    <row r="75" spans="2:3" outlineLevel="1" x14ac:dyDescent="0.25">
      <c r="B75" s="19" t="s">
        <v>58</v>
      </c>
      <c r="C75" s="43" t="s">
        <v>76</v>
      </c>
    </row>
    <row r="76" spans="2:3" outlineLevel="1" x14ac:dyDescent="0.25">
      <c r="B76" s="19" t="s">
        <v>60</v>
      </c>
      <c r="C76" s="43" t="s">
        <v>105</v>
      </c>
    </row>
    <row r="77" spans="2:3" outlineLevel="1" x14ac:dyDescent="0.25">
      <c r="B77" s="19" t="s">
        <v>61</v>
      </c>
      <c r="C77" s="43" t="s">
        <v>77</v>
      </c>
    </row>
    <row r="78" spans="2:3" outlineLevel="1" x14ac:dyDescent="0.25">
      <c r="B78" s="19" t="s">
        <v>63</v>
      </c>
      <c r="C78" s="43" t="s">
        <v>78</v>
      </c>
    </row>
    <row r="79" spans="2:3" outlineLevel="1" x14ac:dyDescent="0.25">
      <c r="B79" s="19" t="s">
        <v>66</v>
      </c>
      <c r="C79" s="43" t="s">
        <v>79</v>
      </c>
    </row>
    <row r="80" spans="2:3" outlineLevel="1" x14ac:dyDescent="0.25">
      <c r="B80" s="19" t="s">
        <v>68</v>
      </c>
      <c r="C80" s="43" t="s">
        <v>106</v>
      </c>
    </row>
    <row r="81" spans="2:3" outlineLevel="1" x14ac:dyDescent="0.25">
      <c r="B81" s="18"/>
      <c r="C81" s="18"/>
    </row>
    <row r="82" spans="2:3" ht="21" outlineLevel="1" x14ac:dyDescent="0.25">
      <c r="B82" s="16" t="s">
        <v>45</v>
      </c>
      <c r="C82" s="5"/>
    </row>
    <row r="83" spans="2:3" outlineLevel="1" x14ac:dyDescent="0.25">
      <c r="B83" s="24"/>
      <c r="C83" s="27" t="s">
        <v>80</v>
      </c>
    </row>
    <row r="84" spans="2:3" outlineLevel="1" x14ac:dyDescent="0.25">
      <c r="B84" s="33"/>
      <c r="C84" s="45" t="s">
        <v>184</v>
      </c>
    </row>
    <row r="85" spans="2:3" outlineLevel="1" x14ac:dyDescent="0.25">
      <c r="B85" s="33"/>
      <c r="C85" s="27" t="s">
        <v>188</v>
      </c>
    </row>
    <row r="86" spans="2:3" ht="45" outlineLevel="1" x14ac:dyDescent="0.25">
      <c r="B86" s="33"/>
      <c r="C86" s="64" t="s">
        <v>196</v>
      </c>
    </row>
    <row r="87" spans="2:3" outlineLevel="1" x14ac:dyDescent="0.25">
      <c r="B87" s="22"/>
      <c r="C87" s="23" t="s">
        <v>185</v>
      </c>
    </row>
    <row r="88" spans="2:3" outlineLevel="1" x14ac:dyDescent="0.25">
      <c r="B88" s="22"/>
      <c r="C88" s="23" t="s">
        <v>186</v>
      </c>
    </row>
    <row r="89" spans="2:3" outlineLevel="1" x14ac:dyDescent="0.25">
      <c r="B89" s="22"/>
      <c r="C89" s="23"/>
    </row>
    <row r="90" spans="2:3" outlineLevel="1" x14ac:dyDescent="0.25">
      <c r="B90" s="25"/>
      <c r="C90" s="23"/>
    </row>
    <row r="91" spans="2:3" ht="21" outlineLevel="1" x14ac:dyDescent="0.25">
      <c r="B91" s="16" t="s">
        <v>46</v>
      </c>
      <c r="C91" s="5"/>
    </row>
    <row r="92" spans="2:3" ht="30" outlineLevel="1" x14ac:dyDescent="0.25">
      <c r="B92" s="47" t="s">
        <v>164</v>
      </c>
      <c r="C92" s="59" t="s">
        <v>197</v>
      </c>
    </row>
    <row r="93" spans="2:3" ht="30" outlineLevel="1" x14ac:dyDescent="0.25">
      <c r="B93" s="48" t="s">
        <v>93</v>
      </c>
      <c r="C93" s="46" t="s">
        <v>198</v>
      </c>
    </row>
    <row r="94" spans="2:3" outlineLevel="1" x14ac:dyDescent="0.25"/>
    <row r="95" spans="2:3" ht="17.25" x14ac:dyDescent="0.25">
      <c r="B95" s="15" t="s">
        <v>85</v>
      </c>
      <c r="C95" s="15"/>
    </row>
    <row r="96" spans="2:3" ht="21" x14ac:dyDescent="0.25">
      <c r="B96" s="16" t="s">
        <v>37</v>
      </c>
      <c r="C96" s="5"/>
    </row>
    <row r="97" spans="2:3" x14ac:dyDescent="0.25">
      <c r="B97" s="17" t="s">
        <v>38</v>
      </c>
      <c r="C97" s="20" t="str">
        <f>VLOOKUP(B95,$B$23:$C$27,2,0)</f>
        <v>D12</v>
      </c>
    </row>
    <row r="98" spans="2:3" x14ac:dyDescent="0.25">
      <c r="B98" s="17" t="s">
        <v>39</v>
      </c>
      <c r="C98" s="20" t="str">
        <f>VLOOKUP(C97,Deployments!$C$6:$L$26,3,0)</f>
        <v>HKWB</v>
      </c>
    </row>
    <row r="99" spans="2:3" x14ac:dyDescent="0.25">
      <c r="B99" s="17" t="s">
        <v>40</v>
      </c>
      <c r="C99" s="20">
        <f>VLOOKUP(C97,Deployments!$C$6:$L$26,4,0)</f>
        <v>3.7377333333333334</v>
      </c>
    </row>
    <row r="100" spans="2:3" x14ac:dyDescent="0.25">
      <c r="B100" s="17" t="s">
        <v>41</v>
      </c>
      <c r="C100" s="20">
        <f>VLOOKUP(C97,Deployments!$C$6:$L$26,5,0)</f>
        <v>52.570050000000002</v>
      </c>
    </row>
    <row r="101" spans="2:3" x14ac:dyDescent="0.25">
      <c r="B101" s="17" t="s">
        <v>42</v>
      </c>
      <c r="C101" s="20" t="str">
        <f>""&amp; VLOOKUP(C97,Deployments!$C$6:$L$26,8,0) &amp; "m"</f>
        <v>30m</v>
      </c>
    </row>
    <row r="102" spans="2:3" x14ac:dyDescent="0.25">
      <c r="B102" s="17" t="s">
        <v>9</v>
      </c>
      <c r="C102" s="21">
        <f>VLOOKUP(C97,Deployments!$C$6:$L$26,9,0)</f>
        <v>44161</v>
      </c>
    </row>
    <row r="103" spans="2:3" x14ac:dyDescent="0.25">
      <c r="B103" s="17" t="s">
        <v>10</v>
      </c>
      <c r="C103" s="21">
        <f>VLOOKUP(C97,Deployments!$C$6:$L$26,10,0)</f>
        <v>44238</v>
      </c>
    </row>
    <row r="104" spans="2:3" ht="21" x14ac:dyDescent="0.25">
      <c r="B104" s="16" t="s">
        <v>43</v>
      </c>
      <c r="C104" s="5"/>
    </row>
    <row r="105" spans="2:3" x14ac:dyDescent="0.25">
      <c r="B105" s="19" t="s">
        <v>57</v>
      </c>
      <c r="C105" s="19" t="s">
        <v>83</v>
      </c>
    </row>
    <row r="106" spans="2:3" x14ac:dyDescent="0.25">
      <c r="B106" s="19" t="s">
        <v>58</v>
      </c>
      <c r="C106" s="43" t="s">
        <v>76</v>
      </c>
    </row>
    <row r="107" spans="2:3" x14ac:dyDescent="0.25">
      <c r="B107" s="19" t="s">
        <v>60</v>
      </c>
      <c r="C107" s="43" t="s">
        <v>105</v>
      </c>
    </row>
    <row r="108" spans="2:3" x14ac:dyDescent="0.25">
      <c r="B108" s="19" t="s">
        <v>61</v>
      </c>
      <c r="C108" s="43" t="s">
        <v>77</v>
      </c>
    </row>
    <row r="109" spans="2:3" x14ac:dyDescent="0.25">
      <c r="B109" s="19" t="s">
        <v>63</v>
      </c>
      <c r="C109" s="43" t="s">
        <v>78</v>
      </c>
    </row>
    <row r="110" spans="2:3" x14ac:dyDescent="0.25">
      <c r="B110" s="19" t="s">
        <v>66</v>
      </c>
      <c r="C110" s="43" t="s">
        <v>79</v>
      </c>
    </row>
    <row r="111" spans="2:3" x14ac:dyDescent="0.25">
      <c r="B111" s="19" t="s">
        <v>68</v>
      </c>
      <c r="C111" s="43" t="s">
        <v>106</v>
      </c>
    </row>
    <row r="112" spans="2:3" x14ac:dyDescent="0.25">
      <c r="B112" s="18"/>
      <c r="C112" s="18"/>
    </row>
    <row r="113" spans="2:3" ht="21" x14ac:dyDescent="0.25">
      <c r="B113" s="16" t="s">
        <v>45</v>
      </c>
      <c r="C113" s="5"/>
    </row>
    <row r="114" spans="2:3" x14ac:dyDescent="0.25">
      <c r="B114" s="24"/>
      <c r="C114" s="27" t="s">
        <v>80</v>
      </c>
    </row>
    <row r="115" spans="2:3" x14ac:dyDescent="0.25">
      <c r="B115" s="33"/>
      <c r="C115" s="45" t="s">
        <v>184</v>
      </c>
    </row>
    <row r="116" spans="2:3" x14ac:dyDescent="0.25">
      <c r="B116" s="33"/>
      <c r="C116" s="27" t="s">
        <v>188</v>
      </c>
    </row>
    <row r="117" spans="2:3" ht="45" x14ac:dyDescent="0.25">
      <c r="B117" s="33"/>
      <c r="C117" s="64" t="s">
        <v>196</v>
      </c>
    </row>
    <row r="118" spans="2:3" x14ac:dyDescent="0.25">
      <c r="B118" s="22"/>
      <c r="C118" s="23" t="s">
        <v>185</v>
      </c>
    </row>
    <row r="119" spans="2:3" x14ac:dyDescent="0.25">
      <c r="B119" s="22"/>
      <c r="C119" s="23" t="s">
        <v>186</v>
      </c>
    </row>
    <row r="120" spans="2:3" x14ac:dyDescent="0.25">
      <c r="B120" s="22"/>
      <c r="C120" s="23" t="s">
        <v>190</v>
      </c>
    </row>
    <row r="121" spans="2:3" x14ac:dyDescent="0.25">
      <c r="B121" s="22"/>
      <c r="C121" s="23" t="s">
        <v>191</v>
      </c>
    </row>
    <row r="122" spans="2:3" x14ac:dyDescent="0.25">
      <c r="B122" s="25"/>
      <c r="C122" s="23"/>
    </row>
    <row r="123" spans="2:3" ht="21" x14ac:dyDescent="0.25">
      <c r="B123" s="16" t="s">
        <v>46</v>
      </c>
      <c r="C123" s="5"/>
    </row>
    <row r="124" spans="2:3" ht="30" x14ac:dyDescent="0.25">
      <c r="B124" s="47" t="s">
        <v>164</v>
      </c>
      <c r="C124" s="59" t="s">
        <v>197</v>
      </c>
    </row>
    <row r="125" spans="2:3" ht="30" x14ac:dyDescent="0.25">
      <c r="B125" s="48" t="s">
        <v>93</v>
      </c>
      <c r="C125" s="46" t="s">
        <v>198</v>
      </c>
    </row>
    <row r="126" spans="2:3" x14ac:dyDescent="0.25">
      <c r="B126" s="48" t="s">
        <v>201</v>
      </c>
      <c r="C126" s="46" t="s">
        <v>202</v>
      </c>
    </row>
  </sheetData>
  <mergeCells count="2">
    <mergeCell ref="B3:C3"/>
    <mergeCell ref="B30:C30"/>
  </mergeCells>
  <pageMargins left="0.25" right="0.25" top="0.75" bottom="0.75" header="0.3" footer="0.3"/>
  <pageSetup paperSize="9" scale="77"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Cover</vt:lpstr>
      <vt:lpstr>Map</vt:lpstr>
      <vt:lpstr>Deployments</vt:lpstr>
      <vt:lpstr>WS187</vt:lpstr>
      <vt:lpstr>WS188</vt:lpstr>
      <vt:lpstr>WS170</vt:lpstr>
      <vt:lpstr>Deployments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Author</dc:creator>
  <cp:lastModifiedBy>Pathirana, Irene</cp:lastModifiedBy>
  <cp:lastPrinted>2021-08-09T17:55:04Z</cp:lastPrinted>
  <dcterms:created xsi:type="dcterms:W3CDTF">2019-11-12T15:35:50Z</dcterms:created>
  <dcterms:modified xsi:type="dcterms:W3CDTF">2021-10-04T07:58:34Z</dcterms:modified>
</cp:coreProperties>
</file>